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2995" windowHeight="9735" activeTab="1"/>
  </bookViews>
  <sheets>
    <sheet name="Razdel B" sheetId="1" r:id="rId1"/>
    <sheet name="Razdel A" sheetId="2" r:id="rId2"/>
  </sheets>
  <definedNames>
    <definedName name="_xlnm.Print_Area" localSheetId="0">'Razdel B'!$A$1:$P$175</definedName>
  </definedNames>
  <calcPr fullCalcOnLoad="1"/>
</workbook>
</file>

<file path=xl/sharedStrings.xml><?xml version="1.0" encoding="utf-8"?>
<sst xmlns="http://schemas.openxmlformats.org/spreadsheetml/2006/main" count="378" uniqueCount="341">
  <si>
    <t>Пореден №</t>
  </si>
  <si>
    <t xml:space="preserve">Група </t>
  </si>
  <si>
    <t>Подгрупа</t>
  </si>
  <si>
    <t>Група по технически изисквания</t>
  </si>
  <si>
    <t>Технически изисквания</t>
  </si>
  <si>
    <t xml:space="preserve">СЪРДЕЧНА КЛАПНА ПРОТЕЗА </t>
  </si>
  <si>
    <t>1.1</t>
  </si>
  <si>
    <t>Сърдечна клапна протеза</t>
  </si>
  <si>
    <t xml:space="preserve">Клапи - механични </t>
  </si>
  <si>
    <t>Пластини с пиролитно или карбоново покритие; шевен ринг с пиролитно или карбоново покритие и различен от Dacron</t>
  </si>
  <si>
    <t>Пластини с пиролитно или карбоново покритие и шевен ринг, различен от Dacron</t>
  </si>
  <si>
    <t>С шевен ринг от Dacron</t>
  </si>
  <si>
    <t>С друго покритие, различно от пиролитно или карбоново и шевен ринг, различен от Dacron</t>
  </si>
  <si>
    <t>1.2</t>
  </si>
  <si>
    <t xml:space="preserve">Клапи - биологични </t>
  </si>
  <si>
    <t>Със стент</t>
  </si>
  <si>
    <t>Без стент</t>
  </si>
  <si>
    <t>С използвани последно поколение технологии за антиминерализационна обработка срещу калцифициране</t>
  </si>
  <si>
    <t>Със саморазгъващ се стент и изцяло безшевно прикрепване на протезата</t>
  </si>
  <si>
    <t>Със стент без полиестер в конструкцията, 100% покрита с биологична тъкан, третирана против калцификация</t>
  </si>
  <si>
    <t>1.3</t>
  </si>
  <si>
    <t>Рингове за клапна реконструкция (анулопластика)</t>
  </si>
  <si>
    <t>Класически полутвърди и твърди, отворени и затворени</t>
  </si>
  <si>
    <t>С 3D форма, позволяваща движение на различните части на пръстена</t>
  </si>
  <si>
    <t>1.4</t>
  </si>
  <si>
    <t>Кондюит</t>
  </si>
  <si>
    <t>С механична клапна протеза</t>
  </si>
  <si>
    <t>С биологична клапна протеза</t>
  </si>
  <si>
    <t>С оформени синуси наValsalva</t>
  </si>
  <si>
    <t xml:space="preserve">СЪДОВА ПРОТЕЗА ЗА ГРЪДНА АОРТА
</t>
  </si>
  <si>
    <t>2</t>
  </si>
  <si>
    <t xml:space="preserve">Съдова протеза за гръдна аорта
</t>
  </si>
  <si>
    <t>Съдови протези с желатиново покритие</t>
  </si>
  <si>
    <t>Съдови протези с колагеново покритие</t>
  </si>
  <si>
    <t>Торакален стент графт</t>
  </si>
  <si>
    <t>СЪДОВА ПРОТЕЗА ЗА КОРЕМНА АОРТА И ДИСТАЛНИ СЪДОВЕ</t>
  </si>
  <si>
    <t>3.1</t>
  </si>
  <si>
    <t>Съдова протеза за коремна аорта и дистални съдове</t>
  </si>
  <si>
    <t>Съдови протези - прави</t>
  </si>
  <si>
    <t>Дакронови съдови протези със сребърно покритие, сребърен ацетат, хепарин</t>
  </si>
  <si>
    <t xml:space="preserve">Дакронови съдови протези с покритие от колаген или желатин </t>
  </si>
  <si>
    <t>Дакронови  съдови протези тънкостенни</t>
  </si>
  <si>
    <t xml:space="preserve">Съдови протези тънкостенни - еPTFE </t>
  </si>
  <si>
    <t>3.2</t>
  </si>
  <si>
    <t>Съдови протези - бифуркационни</t>
  </si>
  <si>
    <t xml:space="preserve">Дакронови съдови протези със сребърно покритие, сребърен ацетат, хепарин </t>
  </si>
  <si>
    <t>3.3</t>
  </si>
  <si>
    <t>Съдови заплатки</t>
  </si>
  <si>
    <t>Дакронови</t>
  </si>
  <si>
    <t>Полиуретанови</t>
  </si>
  <si>
    <t>4</t>
  </si>
  <si>
    <t>СТЕНТ</t>
  </si>
  <si>
    <t>4.1</t>
  </si>
  <si>
    <t>Стент</t>
  </si>
  <si>
    <t>коронарен стент</t>
  </si>
  <si>
    <t xml:space="preserve">
Стент
</t>
  </si>
  <si>
    <t xml:space="preserve">
Коронарен стент
</t>
  </si>
  <si>
    <t>Метални, без отделяне на лекарство,  съдържащи никел, нитинол, неръждаема медицинска стомана.</t>
  </si>
  <si>
    <t>Метални, без отделяне на лекарство, съдържащи кобалт, хром или платина</t>
  </si>
  <si>
    <t>Лекарствоотделящи (DES)</t>
  </si>
  <si>
    <t>Бифуркационни</t>
  </si>
  <si>
    <t>Резорбируеми</t>
  </si>
  <si>
    <t>Стент графт</t>
  </si>
  <si>
    <t>4.2</t>
  </si>
  <si>
    <t>периферен стент</t>
  </si>
  <si>
    <t>4.2.1</t>
  </si>
  <si>
    <t xml:space="preserve">
 Стент
</t>
  </si>
  <si>
    <t xml:space="preserve">Периферни стентове </t>
  </si>
  <si>
    <t>Метални, съдържащи кобалт, хром или платина</t>
  </si>
  <si>
    <t>4.2.2</t>
  </si>
  <si>
    <t xml:space="preserve">Саморазгъващи се периферни стентове </t>
  </si>
  <si>
    <t>За венозни съдове</t>
  </si>
  <si>
    <t>2.1</t>
  </si>
  <si>
    <t>За артериални и венозни съдове</t>
  </si>
  <si>
    <t>Стент графт (покрит стент)</t>
  </si>
  <si>
    <t>4.2.3</t>
  </si>
  <si>
    <t>Периферни стентове</t>
  </si>
  <si>
    <t>Каротидни</t>
  </si>
  <si>
    <t>4.2.4</t>
  </si>
  <si>
    <t xml:space="preserve">
Периферени стентове
</t>
  </si>
  <si>
    <t>Протективни устройства за каротидно стентиране</t>
  </si>
  <si>
    <t>4.2.5</t>
  </si>
  <si>
    <t xml:space="preserve">
Периферни стентове
</t>
  </si>
  <si>
    <t>Лекарствоотделящи за SFA</t>
  </si>
  <si>
    <t>4.3</t>
  </si>
  <si>
    <t xml:space="preserve">Балони, излъчващи лекарство </t>
  </si>
  <si>
    <t>4.4</t>
  </si>
  <si>
    <t>Емболизационни материали</t>
  </si>
  <si>
    <t>За периферни съдове</t>
  </si>
  <si>
    <t xml:space="preserve">Партикули  -  обикновени </t>
  </si>
  <si>
    <t xml:space="preserve">СТАВНА ПРОТЕЗА ЗА ТАЗОБЕДРЕНА СТАВА </t>
  </si>
  <si>
    <t>5.1</t>
  </si>
  <si>
    <t xml:space="preserve">
Ставна протеза за тазобедрена става 
</t>
  </si>
  <si>
    <t>Тазобедрена ендопротеза циментно фиксирана: еднополюсна и двуполюсна</t>
  </si>
  <si>
    <t>Еднополюсна моноартикуларна тип Austin-Moore със стебло с циментово закрепване, монолитна или модуларна</t>
  </si>
  <si>
    <t>Еднополюсна биартикуларна със стебло с циментово закрепване, вкл. такива с антилуксационен дизайн</t>
  </si>
  <si>
    <t>Двуполюсна циментно фиксирана със стандартна артикулация (метална хром-кобалт глава и капсула от стандартен UHMWPE полиетилен)</t>
  </si>
  <si>
    <t>Двуполюсна циментно фиксирана с високотехнологичен дизайн и/или артикулация (офсет стебло, керамична глава, капсула от cross linked полиетилен)</t>
  </si>
  <si>
    <t>5.2</t>
  </si>
  <si>
    <t xml:space="preserve">
Ставна протеза за тазобедрена става 
</t>
  </si>
  <si>
    <t>Тазобедрена ендопротеза: двуполюсна хибридна</t>
  </si>
  <si>
    <t>Конвенционално безциментно стебло и циментна капсула със стандартна артикулация</t>
  </si>
  <si>
    <t xml:space="preserve">Конвенционално циментно стебло и безциментна капсула със стандартна артикулация (метална хром-кобалт глава и инлей от стандартен UHMWPE полиетилен) </t>
  </si>
  <si>
    <t>Хибридни стави с подобрени, високотехнологични и допълнителни елементи при стеблото, капсулата или артикулацията (анатомични, офсетни или модулни стебла, cross-linked/вит.Е полиетилен, керамика, антипротрузионен ринг)</t>
  </si>
  <si>
    <t>5.3</t>
  </si>
  <si>
    <t xml:space="preserve">Ставна протеза за тазобедрена става 
</t>
  </si>
  <si>
    <t>Тазобедрена ендопротеза: двуполюсна безциментно фиксирана</t>
  </si>
  <si>
    <t>Конвенционално стебло (право, с метадиафизарно закрепване, с частично или пълно остеоинтеграционно покритие), механична капсула с различно по тип закрепване (прес-фит, резбово, центростремително, с допълнителни профили), стандратна артикулация (метална хром-кобалт глава и инлей от стандартен UHMWPE полиетилен)</t>
  </si>
  <si>
    <t>Технологично стебло с подобрени механични характеристики и/или разширени възможности в дизайна (анатомично с предимно метафизарно закрепване, офсет, модуларно с променлив ъгъл на шийката), механична капсула със стандартна артикулация (метална хром-кобалт глава и инлей от стандартен UHMWPE полиетилен)</t>
  </si>
  <si>
    <t>Двуполюсна безциментна с артикулация с компоненти – глава и инлей - редуциращи фрикцията (cross-linked/вит.Е полиетилен, керамика, керамика-метал)</t>
  </si>
  <si>
    <t>5.4</t>
  </si>
  <si>
    <t>Ставна протеза за тазобедрена става</t>
  </si>
  <si>
    <t>Тазобедрена ендопротеза тип “resurfacing” със запазване на бедрената шийка и част от главата</t>
  </si>
  <si>
    <t>Кобалт-хром покривна бедрена шапка и ацетабуларна капсула с механично безвинтово прес-фит закрепване</t>
  </si>
  <si>
    <t>5.5</t>
  </si>
  <si>
    <t xml:space="preserve">Ставна протеза за тазобедрена става </t>
  </si>
  <si>
    <t>Тазобедрена ендопротеза: ревизионна</t>
  </si>
  <si>
    <t>Система с ревизионно стебло с циментово закрепване и циментна капсула, със или без антипротрузионен ринг</t>
  </si>
  <si>
    <t>Система с монолитно безциментно ревизионно стебло и циментна или безциментна капсула</t>
  </si>
  <si>
    <t>Система с модуларно безциментно ревизионно стебло и циментна или безциментна капсула</t>
  </si>
  <si>
    <t>Ревизионни системи с аугменти от трабекуларен метал за запълване на костни дефекти</t>
  </si>
  <si>
    <t>5.6</t>
  </si>
  <si>
    <t>Тазобедрена ендопротеза: туморна</t>
  </si>
  <si>
    <t>Системи със стандартни ацетабуларни капсули и монолитни или модуларни туморни стебла, позволяващи протезиране при различни по обем пострезекционни дефекти</t>
  </si>
  <si>
    <t>Системи за тотално заместване на бедрената кост с артропластика на тазобедрената и колянната стави</t>
  </si>
  <si>
    <t>Туморни тазови системи за ендопротезиране след периацетабуларни резекции: saddle и stem-cup дизайн на тазовата компонента</t>
  </si>
  <si>
    <t>5.7</t>
  </si>
  <si>
    <t>Тазобедрена ендопротеза: индивидуална</t>
  </si>
  <si>
    <t>Индивидуални протези за първично, ревизионно и туморно протезиране</t>
  </si>
  <si>
    <t xml:space="preserve">СТАВНА ПРОТЕЗА ЗА КОЛЯННА СТАВА </t>
  </si>
  <si>
    <t>6.1</t>
  </si>
  <si>
    <t xml:space="preserve">
Ставна протеза за колянна става 
</t>
  </si>
  <si>
    <t>Колянна ендопротеза - първични</t>
  </si>
  <si>
    <t>Уникондилна ендопротеза</t>
  </si>
  <si>
    <t>Тотална  колянна система с циментово закрепване със запазване на кръстните връзки</t>
  </si>
  <si>
    <t>Тотална колянна система с циментово закрепване с жертване на кръстните връзки</t>
  </si>
  <si>
    <t>Тотална колянна система с циментово закрепване с възможност за имплантиране на мобилна носеща платформа</t>
  </si>
  <si>
    <t>6.2</t>
  </si>
  <si>
    <t>Ставна протеза за колянна става</t>
  </si>
  <si>
    <t>Колянна ендопротеза: първична тотална с механично или хибридно закрепване</t>
  </si>
  <si>
    <t>Колянна система с механично закрепване на бедрената компонента и циментно закрепване на тибиалната компонента</t>
  </si>
  <si>
    <t>Колянна система с механично закрепване на бедрената и тибиалната компоненти</t>
  </si>
  <si>
    <t>6.3</t>
  </si>
  <si>
    <t>Колянна ендопротеза: патело-феморална за приложение при изолирана патело-феморална артроза</t>
  </si>
  <si>
    <t xml:space="preserve">Система за изолирано патело-феморална артрпластика с пателарна и бедрена компоненти </t>
  </si>
  <si>
    <t>6.4</t>
  </si>
  <si>
    <t xml:space="preserve">Ставна протеза за колянна става 
</t>
  </si>
  <si>
    <t>Колянна ендопротеза: ревизионна</t>
  </si>
  <si>
    <t>Ревизионна модулна колянна система с офсет и набор от аугменти за компенсиране на костни дефекти</t>
  </si>
  <si>
    <t>Ревизионна модулна колянна система с възможност за поставяне на стабилизиращи (constrained) инлеи</t>
  </si>
  <si>
    <t>Ревизионна колянна система с аксиално-ротиращ се шарнир при медио-латерална нестабилност (axial rotating hinge)</t>
  </si>
  <si>
    <t>6.5</t>
  </si>
  <si>
    <t>Колянна ендопротеза: туморна</t>
  </si>
  <si>
    <t>Модуларни системи с феморални и тибиални туморни стебла, позволяващи ендопротезиране при различни по обем резекции</t>
  </si>
  <si>
    <t>Модуларни системи с феморални и тибиални туморни стебла със стабилизиращ междукомпонентен шарнир при тежка колянна нестабилност</t>
  </si>
  <si>
    <t>6.6</t>
  </si>
  <si>
    <t>Колянна ендопротеза: индивидуална</t>
  </si>
  <si>
    <t>Индивидуални протези за първична, ревизионна и туморна колянна артропластика</t>
  </si>
  <si>
    <t>7</t>
  </si>
  <si>
    <t>КОХЛЕАРНА ИМПЛАНТНА СИСТЕМА /КИС/</t>
  </si>
  <si>
    <t>7.1</t>
  </si>
  <si>
    <t>КИС</t>
  </si>
  <si>
    <t>При първоначално имплантиране НЗОК заплаща стойността на цялата КИС по КП 117. При необходимост от подмяна на КИ /след изтичане на гаранционния срок/ НЗОК заплаща реимплантацията и стойността само на КИ.</t>
  </si>
  <si>
    <t>7.2</t>
  </si>
  <si>
    <t>Кохлеарен имплант /КИ/</t>
  </si>
  <si>
    <t xml:space="preserve">ПОСТОЯНЕН КАРДИОСТИМУЛАТОР </t>
  </si>
  <si>
    <t>8.1</t>
  </si>
  <si>
    <t xml:space="preserve">
Постоянен кардиостимулатор с електроди
</t>
  </si>
  <si>
    <t>Еднокухинен</t>
  </si>
  <si>
    <t>Еднокухинни кардиостимулатори - VVI (SSI), в комплект с електрод с пасивна фиксация</t>
  </si>
  <si>
    <t>Еднокухинни кардиостимулатори, с честотна адаптация  - VVIR (SSIR), в комплект с електрод с пасивна фиксация</t>
  </si>
  <si>
    <t>Пулс-генераторно устройство /реимплантация/ - VVIR/SSIR/VVI/SSI</t>
  </si>
  <si>
    <t>Еднокухинни кардиостимулатори - VVI (SSI), в комплект с електрод с активна фиксация</t>
  </si>
  <si>
    <t>Еднокухинни кардиостимулатори, с честотна адаптация  - VVIR (SSIR), в комплект с електрод с активна фиксация</t>
  </si>
  <si>
    <t>8.2</t>
  </si>
  <si>
    <t>Двукухинен</t>
  </si>
  <si>
    <t>Двукухинни кардиостимулатори VDD, в комплект с един електрод</t>
  </si>
  <si>
    <t>Двукухинни кардиостимулатори DDD, в комплект с два електрода с пасивна фиксация</t>
  </si>
  <si>
    <t>Двукухинни кардиостимулатори DDDR, в комплект с два електрода с пасивна фиксация</t>
  </si>
  <si>
    <t>Двукухинни кардиостимулатори DDDR, в комплект с два електрода, съвместим с ЯМР изследване</t>
  </si>
  <si>
    <t>Пулс-генераторно устройство /реимплантация/ - DDDR/DDD/VDD</t>
  </si>
  <si>
    <t>Двукухинни кардиостимулатори DDD, в комплект с два електрода с активна фиксация</t>
  </si>
  <si>
    <t>Двукухинни кардиостимулатори DDDR, в комплект с два електрода с активна фиксация</t>
  </si>
  <si>
    <t>9.</t>
  </si>
  <si>
    <t>КОМПЛЕКТ С ЕЛЕКТРОД ЗА ВРЕМЕННА КАРДИОСТИМУЛАЦИЯ</t>
  </si>
  <si>
    <t xml:space="preserve">ЕЛЕКТРОДИ ЗА ПОСТОЯННА КАРДИОСТИМУЛАЦИЯ </t>
  </si>
  <si>
    <t>10.1</t>
  </si>
  <si>
    <t>Електроди с активна фиксация (предсърден или камерен)</t>
  </si>
  <si>
    <t>10.2</t>
  </si>
  <si>
    <t>Електроди с пасивна фиксация (предсърден или камерен)</t>
  </si>
  <si>
    <t>10.3</t>
  </si>
  <si>
    <t>Епимиокарден електрод (униполярен; биполярен)</t>
  </si>
  <si>
    <t>10.4</t>
  </si>
  <si>
    <t>Електрод за стимулация на лява камера</t>
  </si>
  <si>
    <t>10.5</t>
  </si>
  <si>
    <t>Дефибрилиращ електрод</t>
  </si>
  <si>
    <t>МОЗЪЧНА ЛИКВОДРЕНИРАЩА КЛАПНА СИСТЕМА</t>
  </si>
  <si>
    <t>Мозъчна ликводренираща клапна система</t>
  </si>
  <si>
    <t>Системи без програмируемо налягане.</t>
  </si>
  <si>
    <t>Системи с програмируемо налягане.</t>
  </si>
  <si>
    <r>
      <t>РЕСИНХРОНИЗИРАЩА СИСТЕМА ЗА СТИМУЛАЦИЯ И/ИЛИ КАРДИОВЕРТЕР-ДЕФИБРИЛАТОР</t>
    </r>
  </si>
  <si>
    <t>12.1</t>
  </si>
  <si>
    <t xml:space="preserve">Ресинхронизираща терапия  - СRT-P </t>
  </si>
  <si>
    <t>Ресинхронизираща терапия  - СRT-P система за стимулация в комплект с електроди</t>
  </si>
  <si>
    <t xml:space="preserve">Ресинхронизираща терапия  - СRT-P система за стимулация в комплект с електроди, съвместима с ЯМР изследване. </t>
  </si>
  <si>
    <t>Пулс-генераторно устройство /реимплантация/ - CRT-P</t>
  </si>
  <si>
    <t>12.2</t>
  </si>
  <si>
    <t xml:space="preserve">Имплантируем кардиовертер дефибрилатор: ICD IRT + ICD /CRT-D/ </t>
  </si>
  <si>
    <t>Еднокухинни Кардиовертер Дефибрилатори ICD VR в комплект с електрод</t>
  </si>
  <si>
    <t>Еднокухинни Кардиовертер Дефибрилатори ICD VR в комплект с електрод, съвместим с ЯМР изследване</t>
  </si>
  <si>
    <t>Пулс-генераторно устройство /реимплантация/ - ICD VR</t>
  </si>
  <si>
    <t xml:space="preserve">Двукухинни  Кардиовертер Дефибрилатори ICD DR в комплект с електроди  </t>
  </si>
  <si>
    <t>Двукухинни  Кардиовертер Дефибрилатори ICD DR в комплект с електроди,  съвместим с ЯМР изследване</t>
  </si>
  <si>
    <t>Пулс-генераторно устройство /реимплантация/ - ICD DR</t>
  </si>
  <si>
    <t>Кардиовертер дефибрилатор с Ресинхронизираща система за стимулация CRT-D в комплект с електроди</t>
  </si>
  <si>
    <t>Кардиовертер дефибрилатор с Ресинхронизираща система за стимулация CRT-D, в комплект с електроди, съвместими с ЯМР изследване.</t>
  </si>
  <si>
    <t>Пулс-генераторно устройство /реимплантация/ - CRT-D</t>
  </si>
  <si>
    <t>УСТРОЙСТВО ЗА МЕХАНИЧНО ПОДПОМАГАНЕ НА ЦИРКУЛАЦИЯТА</t>
  </si>
  <si>
    <t>Устройство за механично подпомагане на циркулацията</t>
  </si>
  <si>
    <t>Устройства с аксиален кръвоток</t>
  </si>
  <si>
    <t>Моновентрикуларни устройства с пулсативен ток</t>
  </si>
  <si>
    <t>Бивентрикуларни устройства с пулсативен ток</t>
  </si>
  <si>
    <t>ТРАНСКАТЕТЪРНИ КЛАПНИ ПРОТЕЗИ</t>
  </si>
  <si>
    <t>Транскатетърни клапни протези</t>
  </si>
  <si>
    <t>Транскатетърни клапни протези (ТКП) за аортна позиция с антифосфолипидно покритие</t>
  </si>
  <si>
    <t>ТКП за аортна позиция с антиминерализационна обработка от трето поколение</t>
  </si>
  <si>
    <t xml:space="preserve">ТКП за временно пулмонално клапно протезиране </t>
  </si>
  <si>
    <t>МЕДИЦИНСКИ ИЗДЕЛИЯ ЗА НЕВРОХИРУРГИЧНО ЛЕЧЕНИЕ НА МОЗЪЧНО-СЪДОВИ ЗАБОЛЯВАНИЯ</t>
  </si>
  <si>
    <t>15.1</t>
  </si>
  <si>
    <t xml:space="preserve">
Сет за емболизация на мозъчни аневризми, прилаган в неврохирургията
</t>
  </si>
  <si>
    <t xml:space="preserve">Включващ 1бр. микрокатетър, 1бр. микроводач, 5бр. платинена спирали </t>
  </si>
  <si>
    <t xml:space="preserve">С допълнителна система за вторично отделяне на спиралите </t>
  </si>
  <si>
    <t xml:space="preserve">Без допълнителна система за вторично отделяне на спиралите </t>
  </si>
  <si>
    <t>15.2</t>
  </si>
  <si>
    <t>Сет за емболизация на комплексни мозъчни аневризми, прилаган в неврохирургията</t>
  </si>
  <si>
    <t>Включващ 2 бр. микрокатетър, 2 бр. микроводач, 6 бр. платинена спирала и 1 бр. от посочените в т.1, 2 и 3 характеристики</t>
  </si>
  <si>
    <t>Балон за асистиране на койлинга</t>
  </si>
  <si>
    <t>Стент за асистиране на койлинга</t>
  </si>
  <si>
    <t>Устройство за отклоняване на кръвния поток</t>
  </si>
  <si>
    <t>15.3</t>
  </si>
  <si>
    <t>Сет за емболизация на дурални артерио-венозни фистули, прилаган в неврохирургията</t>
  </si>
  <si>
    <t>Включващ 2 бр. микрокатетър, 1 бр. микроводач, 2 бр. платинена спирала и 2 бр. емболизационен материал с бавна полимеризация</t>
  </si>
  <si>
    <t>15.4</t>
  </si>
  <si>
    <t>Сет за емболизация на мозъчни артерио-венозни малформации, прилаган в неврохирургията</t>
  </si>
  <si>
    <t>Включващ 2бр. микрокатетър, 1бр. микроводач, 3бр. емболизационен материал с бавна полимеризация</t>
  </si>
  <si>
    <t>15.5</t>
  </si>
  <si>
    <t>Клипси анивризмални</t>
  </si>
  <si>
    <t>Титаниеви анивризмални клипси на Яшъргил</t>
  </si>
  <si>
    <t>Разход за м.07-м.12 2014г. от базата</t>
  </si>
  <si>
    <t>Обем за м.07-м.12 2014г. от базата</t>
  </si>
  <si>
    <t xml:space="preserve">Очакван обем  за 8 месеца за 2015г. на база средномесечен разход </t>
  </si>
  <si>
    <t>Очакван  разход за 8 месеца по стойност заплащана от НЗОК от 01.04.2015 г.</t>
  </si>
  <si>
    <r>
      <t>За артериални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съдове</t>
    </r>
  </si>
  <si>
    <t>изготвен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 (обн. ДВ, бр. 104/2011г, посл.изм. и доп. бр. 76 от 12.09.2014г)</t>
  </si>
  <si>
    <t>ПРИЛОЖЕНИЕ № 1 - РАЗДЕЛ Б</t>
  </si>
  <si>
    <t>ПРИЛОЖЕНИЕ № 1 - РАЗДЕЛ A</t>
  </si>
  <si>
    <t>Забележка</t>
  </si>
  <si>
    <t>1.</t>
  </si>
  <si>
    <t>ТЕСТ-ЛЕНТИ</t>
  </si>
  <si>
    <t>1.1.</t>
  </si>
  <si>
    <t>Тест-ленти за измерване на кръвна захар</t>
  </si>
  <si>
    <t xml:space="preserve"> Тест-ленти, приложими за апарати за измерване на кръвна захар, отговарящи на следните условия: Време на отчитане до 5 секунди
Количество кръв до 1µl
Без необходимост от допълнително калибриране или кодиране </t>
  </si>
  <si>
    <r>
      <t xml:space="preserve">НЗОК заплаща при конвенционално лечение с инсулин - </t>
    </r>
    <r>
      <rPr>
        <b/>
        <sz val="10"/>
        <color indexed="8"/>
        <rFont val="Times New Roman"/>
        <family val="1"/>
      </rPr>
      <t xml:space="preserve">150 </t>
    </r>
    <r>
      <rPr>
        <sz val="10"/>
        <color indexed="8"/>
        <rFont val="Times New Roman"/>
        <family val="1"/>
      </rPr>
      <t>тест-ленти/годишно</t>
    </r>
  </si>
  <si>
    <r>
      <t xml:space="preserve">НЗОК заплаща при интензифицирано лечение с инсулин на лица над 18 години - </t>
    </r>
    <r>
      <rPr>
        <b/>
        <sz val="10"/>
        <color indexed="8"/>
        <rFont val="Times New Roman"/>
        <family val="1"/>
      </rPr>
      <t>300</t>
    </r>
    <r>
      <rPr>
        <sz val="10"/>
        <color indexed="8"/>
        <rFont val="Times New Roman"/>
        <family val="1"/>
      </rPr>
      <t xml:space="preserve"> тест-ленти/годишно</t>
    </r>
  </si>
  <si>
    <r>
      <t xml:space="preserve">НЗОК заплаща при интензифицирано лечение с инсулин на деца до 18 години и на бременни - </t>
    </r>
    <r>
      <rPr>
        <b/>
        <sz val="10"/>
        <color indexed="8"/>
        <rFont val="Times New Roman"/>
        <family val="1"/>
      </rPr>
      <t>1 100</t>
    </r>
    <r>
      <rPr>
        <sz val="10"/>
        <color indexed="8"/>
        <rFont val="Times New Roman"/>
        <family val="1"/>
      </rPr>
      <t xml:space="preserve"> тест-ленти/годишно.</t>
    </r>
  </si>
  <si>
    <t>Апаратите за измерване на кръвна захар, за които са заявени съответни тест-ленти, следва да се осигуряват от заявителите, което се декларира  в заявлението</t>
  </si>
  <si>
    <t>2.</t>
  </si>
  <si>
    <t>ИЗДЕЛИЯ ЗА СТОМИ</t>
  </si>
  <si>
    <t>2.1.1.</t>
  </si>
  <si>
    <t>Изделия за илео- и коло-стоми</t>
  </si>
  <si>
    <t xml:space="preserve">Еднокомпонентни системи за възрастни </t>
  </si>
  <si>
    <t xml:space="preserve"> коло, затворена торбичка</t>
  </si>
  <si>
    <t>НЗОК заплаща индивидуалната комбинация от изделия за период от 1 месец, за една стома</t>
  </si>
  <si>
    <t>илео и коло, отворена (с източване) торбичка</t>
  </si>
  <si>
    <t>капаче</t>
  </si>
  <si>
    <t>2.1.2.</t>
  </si>
  <si>
    <t>Еднокомпонентни системи за  деца</t>
  </si>
  <si>
    <t>илео и коло, отворена торбичка за деца</t>
  </si>
  <si>
    <t>2.1.3.</t>
  </si>
  <si>
    <t>Двукомпонентни системи за възрастни</t>
  </si>
  <si>
    <t>двукомпонентна отворена торбичка с филтър</t>
  </si>
  <si>
    <t xml:space="preserve">двукомпонентна отворена торбичка </t>
  </si>
  <si>
    <t>двукомпонентна затворена торбичка с филтър</t>
  </si>
  <si>
    <t xml:space="preserve">двукомпонентна затворена торбичка </t>
  </si>
  <si>
    <t>коло-илео плочка</t>
  </si>
  <si>
    <t>2.1.4.</t>
  </si>
  <si>
    <t>Комплектен колостомен колектор</t>
  </si>
  <si>
    <t>2.1.5.</t>
  </si>
  <si>
    <t>Иригационна система и аксесоари към нея – за многократна употреба</t>
  </si>
  <si>
    <t>2.1.6.</t>
  </si>
  <si>
    <t>Двукомпонентни системи за деца</t>
  </si>
  <si>
    <t>коло-илео затворена торбичка, детска</t>
  </si>
  <si>
    <t>коло-илео торбичка с източване , детска</t>
  </si>
  <si>
    <t>коло-илео плочка за деца</t>
  </si>
  <si>
    <t>2.2.1.</t>
  </si>
  <si>
    <t>Изделия за цистостома и друг изкуствен отвор на пикочните пътища</t>
  </si>
  <si>
    <t>Еднокомпонентни системи - за възрастни и деца</t>
  </si>
  <si>
    <t>торбички</t>
  </si>
  <si>
    <t>2.2.2.</t>
  </si>
  <si>
    <t>Двукомпонентни системи - за възрастни и деца</t>
  </si>
  <si>
    <t>плочки</t>
  </si>
  <si>
    <t>2.2.3.</t>
  </si>
  <si>
    <t>Катетър</t>
  </si>
  <si>
    <t>външен, урошийт</t>
  </si>
  <si>
    <t>2.2.4.</t>
  </si>
  <si>
    <t>Торба</t>
  </si>
  <si>
    <t>уринаторна, за нефростома</t>
  </si>
  <si>
    <t>2.3</t>
  </si>
  <si>
    <t>Изделия за поддържане на стоми</t>
  </si>
  <si>
    <t>Аксесоари</t>
  </si>
  <si>
    <t>лечебна пудра</t>
  </si>
  <si>
    <t>лечебна паста</t>
  </si>
  <si>
    <t>протективен крем/спрей</t>
  </si>
  <si>
    <t>кърпичка - почистваща/протективна</t>
  </si>
  <si>
    <t>колан за по-сигурно закрепване</t>
  </si>
  <si>
    <t>3.</t>
  </si>
  <si>
    <t>ИЗДЕЛИЯ ПРИ БУЛОЗНА ЕПИДЕРМОЛИЗА</t>
  </si>
  <si>
    <t>3.1.</t>
  </si>
  <si>
    <t>Незалепващи превръзки за пациенти с булозна епидермолиза</t>
  </si>
  <si>
    <t>Превръзки</t>
  </si>
  <si>
    <t>Абсорбиращи</t>
  </si>
  <si>
    <t xml:space="preserve">НЗОК заплаща за набор от превръзки в зависимост от формата и тежестта на протичане на заболяването. </t>
  </si>
  <si>
    <t>Трансфериращи</t>
  </si>
  <si>
    <t>3.2.</t>
  </si>
  <si>
    <t>Марля</t>
  </si>
  <si>
    <t>Стерилна вазелинова</t>
  </si>
  <si>
    <t>3.3.</t>
  </si>
  <si>
    <t xml:space="preserve">Лейкопласт </t>
  </si>
  <si>
    <t xml:space="preserve">със Safetac /или подобен/ слой </t>
  </si>
  <si>
    <t>3.4.</t>
  </si>
  <si>
    <t>Бинтове</t>
  </si>
  <si>
    <t xml:space="preserve">Тубуларни </t>
  </si>
  <si>
    <t>до 206.40</t>
  </si>
  <si>
    <t>до 152.00</t>
  </si>
  <si>
    <t xml:space="preserve">Стойността на изделията се включва в заплащаната от НЗОК индивидуална комбинация за съответното заболяване </t>
  </si>
  <si>
    <t xml:space="preserve">2. </t>
  </si>
  <si>
    <r>
      <t xml:space="preserve">1. </t>
    </r>
    <r>
      <rPr>
        <sz val="10"/>
        <color indexed="8"/>
        <rFont val="Times New Roman"/>
        <family val="1"/>
      </rPr>
      <t xml:space="preserve">МКБ- Q81.0 -локализирана форма </t>
    </r>
    <r>
      <rPr>
        <b/>
        <sz val="10"/>
        <color indexed="8"/>
        <rFont val="Times New Roman"/>
        <family val="1"/>
      </rPr>
      <t xml:space="preserve">- до 132.00;                        2. </t>
    </r>
    <r>
      <rPr>
        <sz val="10"/>
        <color indexed="8"/>
        <rFont val="Times New Roman"/>
        <family val="1"/>
      </rPr>
      <t>МКБ- Q81.0 генерализирана форма и МКБ-Q81.2</t>
    </r>
    <r>
      <rPr>
        <b/>
        <sz val="10"/>
        <color indexed="8"/>
        <rFont val="Times New Roman"/>
        <family val="1"/>
      </rPr>
      <t xml:space="preserve"> - до 924.00;                                                          3. </t>
    </r>
    <r>
      <rPr>
        <sz val="10"/>
        <color indexed="8"/>
        <rFont val="Times New Roman"/>
        <family val="1"/>
      </rPr>
      <t>МКБ-Q81.2 генерализирана форма и МКБ-Q81.1 -</t>
    </r>
    <r>
      <rPr>
        <b/>
        <sz val="10"/>
        <color indexed="8"/>
        <rFont val="Times New Roman"/>
        <family val="1"/>
      </rPr>
      <t xml:space="preserve"> до 1 849.00</t>
    </r>
  </si>
  <si>
    <t>Стойност по групи технически изисквания, която НЗОК заплаща за медицински изделия, приагани в условията на извънболничната медицинска помощ</t>
  </si>
  <si>
    <t>Стойност за заплащане от НЗОК от 01 април 2015г./лв/</t>
  </si>
  <si>
    <t>Стойност за заплащане от НЗОК от 01 април 2015г. /лв/</t>
  </si>
  <si>
    <t>Стойност по групи технически изисквания, която НЗОК заплаща за медицински изделия, прилагани в условията на болничната медицинска помощ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</si>
</sst>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0" fontId="51" fillId="0" borderId="0" xfId="0" applyFont="1" applyAlignment="1">
      <alignment vertical="center"/>
    </xf>
    <xf numFmtId="0" fontId="50" fillId="0" borderId="0" xfId="0" applyFont="1" applyAlignment="1">
      <alignment wrapText="1"/>
    </xf>
    <xf numFmtId="4" fontId="51" fillId="0" borderId="0" xfId="0" applyNumberFormat="1" applyFont="1" applyAlignment="1">
      <alignment/>
    </xf>
    <xf numFmtId="9" fontId="50" fillId="0" borderId="0" xfId="58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3" fontId="51" fillId="2" borderId="12" xfId="0" applyNumberFormat="1" applyFont="1" applyFill="1" applyBorder="1" applyAlignment="1">
      <alignment horizontal="right" vertical="center"/>
    </xf>
    <xf numFmtId="49" fontId="3" fillId="34" borderId="13" xfId="0" applyNumberFormat="1" applyFont="1" applyFill="1" applyBorder="1" applyAlignment="1">
      <alignment horizontal="center" wrapText="1"/>
    </xf>
    <xf numFmtId="0" fontId="50" fillId="34" borderId="13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7" fillId="35" borderId="15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0" fillId="35" borderId="10" xfId="0" applyFont="1" applyFill="1" applyBorder="1" applyAlignment="1">
      <alignment/>
    </xf>
    <xf numFmtId="0" fontId="50" fillId="2" borderId="10" xfId="0" applyFont="1" applyFill="1" applyBorder="1" applyAlignment="1">
      <alignment/>
    </xf>
    <xf numFmtId="3" fontId="49" fillId="35" borderId="10" xfId="0" applyNumberFormat="1" applyFont="1" applyFill="1" applyBorder="1" applyAlignment="1">
      <alignment horizontal="righ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17" borderId="10" xfId="0" applyFont="1" applyFill="1" applyBorder="1" applyAlignment="1">
      <alignment/>
    </xf>
    <xf numFmtId="3" fontId="49" fillId="17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/>
    </xf>
    <xf numFmtId="0" fontId="50" fillId="21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right" vertical="center" wrapText="1"/>
    </xf>
    <xf numFmtId="0" fontId="50" fillId="35" borderId="15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7" fillId="35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3" fillId="34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7" fillId="35" borderId="15" xfId="55" applyFont="1" applyFill="1" applyBorder="1" applyAlignment="1">
      <alignment vertical="center" wrapText="1"/>
      <protection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Alignment="1">
      <alignment/>
    </xf>
    <xf numFmtId="4" fontId="4" fillId="2" borderId="13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9" fontId="50" fillId="0" borderId="0" xfId="58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34" borderId="13" xfId="0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3" fillId="4" borderId="19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/>
    </xf>
    <xf numFmtId="0" fontId="55" fillId="38" borderId="15" xfId="0" applyFont="1" applyFill="1" applyBorder="1" applyAlignment="1">
      <alignment horizontal="center" vertical="center" wrapText="1"/>
    </xf>
    <xf numFmtId="0" fontId="55" fillId="4" borderId="15" xfId="0" applyFont="1" applyFill="1" applyBorder="1" applyAlignment="1">
      <alignment horizontal="center" vertical="center" wrapText="1"/>
    </xf>
    <xf numFmtId="0" fontId="55" fillId="38" borderId="18" xfId="0" applyFont="1" applyFill="1" applyBorder="1" applyAlignment="1">
      <alignment horizontal="center" vertical="center" wrapText="1"/>
    </xf>
    <xf numFmtId="165" fontId="55" fillId="2" borderId="13" xfId="0" applyNumberFormat="1" applyFont="1" applyFill="1" applyBorder="1" applyAlignment="1">
      <alignment horizontal="center" vertical="center" wrapText="1"/>
    </xf>
    <xf numFmtId="165" fontId="55" fillId="0" borderId="10" xfId="0" applyNumberFormat="1" applyFont="1" applyBorder="1" applyAlignment="1">
      <alignment horizontal="center" vertical="center" wrapText="1"/>
    </xf>
    <xf numFmtId="165" fontId="55" fillId="4" borderId="15" xfId="0" applyNumberFormat="1" applyFont="1" applyFill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165" fontId="55" fillId="2" borderId="1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37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16" fontId="7" fillId="0" borderId="17" xfId="0" applyNumberFormat="1" applyFont="1" applyFill="1" applyBorder="1" applyAlignment="1">
      <alignment horizontal="center" vertical="center" wrapText="1"/>
    </xf>
    <xf numFmtId="16" fontId="7" fillId="0" borderId="24" xfId="0" applyNumberFormat="1" applyFont="1" applyFill="1" applyBorder="1" applyAlignment="1">
      <alignment horizontal="center" vertical="center" wrapText="1"/>
    </xf>
    <xf numFmtId="16" fontId="7" fillId="0" borderId="22" xfId="0" applyNumberFormat="1" applyFont="1" applyFill="1" applyBorder="1" applyAlignment="1">
      <alignment horizontal="center" vertical="center" wrapText="1"/>
    </xf>
    <xf numFmtId="16" fontId="7" fillId="0" borderId="23" xfId="0" applyNumberFormat="1" applyFont="1" applyFill="1" applyBorder="1" applyAlignment="1">
      <alignment horizontal="center" vertical="center" wrapText="1"/>
    </xf>
    <xf numFmtId="16" fontId="3" fillId="34" borderId="15" xfId="0" applyNumberFormat="1" applyFont="1" applyFill="1" applyBorder="1" applyAlignment="1">
      <alignment horizontal="center" vertical="center" wrapText="1"/>
    </xf>
    <xf numFmtId="16" fontId="3" fillId="34" borderId="1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50" fillId="35" borderId="15" xfId="0" applyFont="1" applyFill="1" applyBorder="1" applyAlignment="1">
      <alignment horizontal="left" vertical="center"/>
    </xf>
    <xf numFmtId="0" fontId="50" fillId="35" borderId="20" xfId="0" applyFont="1" applyFill="1" applyBorder="1" applyAlignment="1">
      <alignment horizontal="left" vertical="center"/>
    </xf>
    <xf numFmtId="0" fontId="3" fillId="34" borderId="15" xfId="55" applyFont="1" applyFill="1" applyBorder="1" applyAlignment="1">
      <alignment horizontal="center" vertical="center" wrapText="1"/>
      <protection/>
    </xf>
    <xf numFmtId="0" fontId="3" fillId="34" borderId="19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left" vertical="center" wrapText="1"/>
    </xf>
    <xf numFmtId="0" fontId="54" fillId="38" borderId="19" xfId="0" applyFont="1" applyFill="1" applyBorder="1" applyAlignment="1">
      <alignment horizontal="left" vertical="center" wrapText="1"/>
    </xf>
    <xf numFmtId="0" fontId="54" fillId="38" borderId="2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5" fontId="55" fillId="0" borderId="11" xfId="0" applyNumberFormat="1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165" fontId="55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workbookViewId="0" topLeftCell="A118">
      <selection activeCell="E5" sqref="E5"/>
    </sheetView>
  </sheetViews>
  <sheetFormatPr defaultColWidth="14.140625" defaultRowHeight="15"/>
  <cols>
    <col min="1" max="1" width="6.57421875" style="123" customWidth="1"/>
    <col min="2" max="2" width="17.421875" style="124" customWidth="1"/>
    <col min="3" max="3" width="21.57421875" style="6" customWidth="1"/>
    <col min="4" max="4" width="6.57421875" style="6" customWidth="1"/>
    <col min="5" max="5" width="49.421875" style="12" customWidth="1"/>
    <col min="6" max="6" width="18.8515625" style="134" customWidth="1"/>
    <col min="7" max="7" width="11.7109375" style="6" hidden="1" customWidth="1"/>
    <col min="8" max="9" width="11.28125" style="6" hidden="1" customWidth="1"/>
    <col min="10" max="10" width="0" style="6" hidden="1" customWidth="1"/>
    <col min="11" max="11" width="14.421875" style="6" hidden="1" customWidth="1"/>
    <col min="12" max="12" width="17.140625" style="6" hidden="1" customWidth="1"/>
    <col min="13" max="13" width="26.28125" style="6" hidden="1" customWidth="1"/>
    <col min="14" max="15" width="0" style="6" hidden="1" customWidth="1"/>
    <col min="16" max="16" width="5.8515625" style="6" hidden="1" customWidth="1"/>
    <col min="17" max="240" width="9.140625" style="6" customWidth="1"/>
    <col min="241" max="241" width="6.57421875" style="6" customWidth="1"/>
    <col min="242" max="242" width="20.8515625" style="6" customWidth="1"/>
    <col min="243" max="243" width="31.57421875" style="6" customWidth="1"/>
    <col min="244" max="244" width="10.7109375" style="6" customWidth="1"/>
    <col min="245" max="245" width="75.00390625" style="6" customWidth="1"/>
    <col min="246" max="246" width="13.8515625" style="6" customWidth="1"/>
    <col min="247" max="247" width="0" style="6" hidden="1" customWidth="1"/>
    <col min="248" max="16384" width="14.140625" style="6" customWidth="1"/>
  </cols>
  <sheetData>
    <row r="1" ht="18.75">
      <c r="A1" s="133" t="s">
        <v>254</v>
      </c>
    </row>
    <row r="2" spans="1:2" ht="12.75">
      <c r="A2" s="10"/>
      <c r="B2" s="11"/>
    </row>
    <row r="3" spans="1:16" ht="32.25" customHeight="1">
      <c r="A3" s="188" t="s">
        <v>340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39.75" customHeight="1">
      <c r="A4" s="187" t="s">
        <v>253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5" ht="104.2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84" t="s">
        <v>339</v>
      </c>
      <c r="G5" s="5" t="s">
        <v>249</v>
      </c>
      <c r="H5" s="5" t="s">
        <v>248</v>
      </c>
      <c r="I5" s="6">
        <v>52445433.72</v>
      </c>
      <c r="K5" s="128" t="s">
        <v>250</v>
      </c>
      <c r="L5" s="128" t="s">
        <v>251</v>
      </c>
      <c r="M5" s="9">
        <f>M7-L7</f>
        <v>5923849.920000002</v>
      </c>
      <c r="N5" s="6" t="s">
        <v>250</v>
      </c>
      <c r="O5" s="6" t="s">
        <v>251</v>
      </c>
    </row>
    <row r="6" spans="1:15" ht="13.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9</v>
      </c>
      <c r="G6" s="2">
        <v>8</v>
      </c>
      <c r="H6" s="2">
        <v>9</v>
      </c>
      <c r="K6" s="8">
        <v>10</v>
      </c>
      <c r="L6" s="8">
        <v>11</v>
      </c>
      <c r="N6" s="6">
        <v>10</v>
      </c>
      <c r="O6" s="6">
        <v>11</v>
      </c>
    </row>
    <row r="7" spans="1:15" s="19" customFormat="1" ht="14.25" thickBot="1" thickTop="1">
      <c r="A7" s="15"/>
      <c r="B7" s="3"/>
      <c r="C7" s="3"/>
      <c r="D7" s="3"/>
      <c r="E7" s="16"/>
      <c r="F7" s="135"/>
      <c r="G7" s="17">
        <f>G8+G26+G30+G41+G67+G93+G112+G115+G130+G132+G138+G141+G155+G159+G163</f>
        <v>0</v>
      </c>
      <c r="H7" s="17">
        <f>H8+H26+H30+H41+H67+H93+H112+H115+H130+H132+H138+H141+H155+H159+H163</f>
        <v>0</v>
      </c>
      <c r="I7" s="18" t="e">
        <f>SUM(I8:I175)</f>
        <v>#REF!</v>
      </c>
      <c r="K7" s="20">
        <f>SUM(K8:K175)</f>
        <v>36534</v>
      </c>
      <c r="L7" s="20">
        <f>SUM(L8:L175)</f>
        <v>44221583.8</v>
      </c>
      <c r="M7" s="19">
        <v>50145433.72</v>
      </c>
      <c r="N7" s="19">
        <v>36535</v>
      </c>
      <c r="O7" s="19">
        <v>44223983.8</v>
      </c>
    </row>
    <row r="8" spans="1:16" ht="13.5" thickTop="1">
      <c r="A8" s="21">
        <v>1</v>
      </c>
      <c r="B8" s="201" t="s">
        <v>5</v>
      </c>
      <c r="C8" s="202"/>
      <c r="D8" s="202"/>
      <c r="E8" s="202"/>
      <c r="F8" s="136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5" ht="38.25">
      <c r="A9" s="189" t="s">
        <v>6</v>
      </c>
      <c r="B9" s="192" t="s">
        <v>7</v>
      </c>
      <c r="C9" s="195" t="s">
        <v>8</v>
      </c>
      <c r="D9" s="1">
        <v>1</v>
      </c>
      <c r="E9" s="24" t="s">
        <v>9</v>
      </c>
      <c r="F9" s="185">
        <v>3552</v>
      </c>
      <c r="G9" s="26">
        <v>0</v>
      </c>
      <c r="H9" s="26"/>
      <c r="I9" s="25" t="e">
        <f>#REF!*#REF!</f>
        <v>#REF!</v>
      </c>
      <c r="J9" s="14" t="e">
        <f>(#REF!-#REF!)/#REF!</f>
        <v>#REF!</v>
      </c>
      <c r="K9" s="27">
        <v>1</v>
      </c>
      <c r="L9" s="27">
        <f>K9*F9</f>
        <v>3552</v>
      </c>
      <c r="N9" s="6">
        <v>1</v>
      </c>
      <c r="O9" s="6">
        <v>3552</v>
      </c>
    </row>
    <row r="10" spans="1:15" ht="25.5">
      <c r="A10" s="190"/>
      <c r="B10" s="193"/>
      <c r="C10" s="196"/>
      <c r="D10" s="1">
        <v>2</v>
      </c>
      <c r="E10" s="24" t="s">
        <v>10</v>
      </c>
      <c r="F10" s="185">
        <v>3552</v>
      </c>
      <c r="G10" s="28">
        <v>672</v>
      </c>
      <c r="H10" s="28">
        <v>2386944</v>
      </c>
      <c r="I10" s="25" t="e">
        <f>#REF!*#REF!</f>
        <v>#REF!</v>
      </c>
      <c r="J10" s="14" t="e">
        <f>(#REF!-#REF!)/#REF!</f>
        <v>#REF!</v>
      </c>
      <c r="K10" s="27">
        <f>ROUNDUP(G10/6*8,0)</f>
        <v>896</v>
      </c>
      <c r="L10" s="27">
        <f>K10*F10</f>
        <v>3182592</v>
      </c>
      <c r="N10" s="6">
        <v>896</v>
      </c>
      <c r="O10" s="6">
        <v>3182592</v>
      </c>
    </row>
    <row r="11" spans="1:15" ht="12.75">
      <c r="A11" s="190"/>
      <c r="B11" s="193"/>
      <c r="C11" s="196"/>
      <c r="D11" s="1">
        <v>3</v>
      </c>
      <c r="E11" s="24" t="s">
        <v>11</v>
      </c>
      <c r="F11" s="185">
        <v>3552</v>
      </c>
      <c r="G11" s="26">
        <v>0</v>
      </c>
      <c r="H11" s="26"/>
      <c r="I11" s="25" t="e">
        <f>#REF!*#REF!</f>
        <v>#REF!</v>
      </c>
      <c r="J11" s="14" t="e">
        <f>(#REF!-#REF!)/#REF!</f>
        <v>#REF!</v>
      </c>
      <c r="K11" s="27">
        <v>1</v>
      </c>
      <c r="L11" s="27">
        <f>K11*F11</f>
        <v>3552</v>
      </c>
      <c r="N11" s="6">
        <v>1</v>
      </c>
      <c r="O11" s="6">
        <v>3552</v>
      </c>
    </row>
    <row r="12" spans="1:15" ht="25.5">
      <c r="A12" s="191"/>
      <c r="B12" s="194"/>
      <c r="C12" s="197"/>
      <c r="D12" s="1">
        <v>4</v>
      </c>
      <c r="E12" s="24" t="s">
        <v>12</v>
      </c>
      <c r="F12" s="186">
        <v>0</v>
      </c>
      <c r="G12" s="26">
        <v>0</v>
      </c>
      <c r="H12" s="26"/>
      <c r="I12" s="25" t="e">
        <f>#REF!*#REF!</f>
        <v>#REF!</v>
      </c>
      <c r="J12" s="14"/>
      <c r="K12" s="27">
        <v>1</v>
      </c>
      <c r="L12" s="27">
        <f>K12*F12</f>
        <v>0</v>
      </c>
      <c r="N12" s="6">
        <v>1</v>
      </c>
      <c r="O12" s="6">
        <v>0</v>
      </c>
    </row>
    <row r="13" spans="1:16" ht="12.75">
      <c r="A13" s="29"/>
      <c r="B13" s="30"/>
      <c r="C13" s="31"/>
      <c r="D13" s="32"/>
      <c r="E13" s="33"/>
      <c r="F13" s="138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5" ht="12.75">
      <c r="A14" s="189" t="s">
        <v>13</v>
      </c>
      <c r="B14" s="192" t="s">
        <v>7</v>
      </c>
      <c r="C14" s="195" t="s">
        <v>14</v>
      </c>
      <c r="D14" s="1">
        <v>1</v>
      </c>
      <c r="E14" s="35" t="s">
        <v>15</v>
      </c>
      <c r="F14" s="185">
        <v>3600</v>
      </c>
      <c r="G14" s="28">
        <v>405</v>
      </c>
      <c r="H14" s="28">
        <v>1457649</v>
      </c>
      <c r="I14" s="25" t="e">
        <f>#REF!*#REF!</f>
        <v>#REF!</v>
      </c>
      <c r="J14" s="14" t="e">
        <f>(#REF!-#REF!)/#REF!</f>
        <v>#REF!</v>
      </c>
      <c r="K14" s="27">
        <f>ROUNDUP(G14/6*8,0)</f>
        <v>540</v>
      </c>
      <c r="L14" s="27">
        <f>K14*F14</f>
        <v>1944000</v>
      </c>
      <c r="N14" s="6">
        <v>540</v>
      </c>
      <c r="O14" s="6">
        <v>1944000</v>
      </c>
    </row>
    <row r="15" spans="1:15" ht="12.75">
      <c r="A15" s="190"/>
      <c r="B15" s="193"/>
      <c r="C15" s="196"/>
      <c r="D15" s="1">
        <v>2</v>
      </c>
      <c r="E15" s="35" t="s">
        <v>16</v>
      </c>
      <c r="F15" s="185">
        <v>3600</v>
      </c>
      <c r="G15" s="28">
        <v>5</v>
      </c>
      <c r="H15" s="28">
        <v>18000</v>
      </c>
      <c r="I15" s="25" t="e">
        <f>#REF!*#REF!</f>
        <v>#REF!</v>
      </c>
      <c r="J15" s="14" t="e">
        <f>(#REF!-#REF!)/#REF!</f>
        <v>#REF!</v>
      </c>
      <c r="K15" s="27">
        <f>ROUNDUP(G15/6*8,0)</f>
        <v>7</v>
      </c>
      <c r="L15" s="27">
        <f>K15*F15</f>
        <v>25200</v>
      </c>
      <c r="N15" s="6">
        <v>7</v>
      </c>
      <c r="O15" s="6">
        <v>25200</v>
      </c>
    </row>
    <row r="16" spans="1:15" ht="25.5">
      <c r="A16" s="190"/>
      <c r="B16" s="193"/>
      <c r="C16" s="196"/>
      <c r="D16" s="1">
        <v>3</v>
      </c>
      <c r="E16" s="35" t="s">
        <v>17</v>
      </c>
      <c r="F16" s="185">
        <v>3600</v>
      </c>
      <c r="G16" s="28">
        <v>3</v>
      </c>
      <c r="H16" s="28">
        <v>10750</v>
      </c>
      <c r="I16" s="25" t="e">
        <f>#REF!*#REF!</f>
        <v>#REF!</v>
      </c>
      <c r="J16" s="14" t="e">
        <f>(#REF!-#REF!)/#REF!</f>
        <v>#REF!</v>
      </c>
      <c r="K16" s="27">
        <f>ROUNDUP(G16/6*8,0)</f>
        <v>4</v>
      </c>
      <c r="L16" s="27">
        <f>K16*F16</f>
        <v>14400</v>
      </c>
      <c r="N16" s="6">
        <v>4</v>
      </c>
      <c r="O16" s="6">
        <v>14400</v>
      </c>
    </row>
    <row r="17" spans="1:15" ht="25.5">
      <c r="A17" s="190"/>
      <c r="B17" s="193"/>
      <c r="C17" s="196"/>
      <c r="D17" s="1">
        <v>4</v>
      </c>
      <c r="E17" s="35" t="s">
        <v>18</v>
      </c>
      <c r="F17" s="185">
        <v>3600</v>
      </c>
      <c r="G17" s="25">
        <v>0</v>
      </c>
      <c r="H17" s="25"/>
      <c r="I17" s="25" t="e">
        <f>#REF!*#REF!</f>
        <v>#REF!</v>
      </c>
      <c r="J17" s="14" t="e">
        <f>(#REF!-#REF!)/#REF!</f>
        <v>#REF!</v>
      </c>
      <c r="K17" s="27">
        <v>1</v>
      </c>
      <c r="L17" s="27">
        <f>K17*F17</f>
        <v>3600</v>
      </c>
      <c r="N17" s="6">
        <v>1</v>
      </c>
      <c r="O17" s="6">
        <v>3600</v>
      </c>
    </row>
    <row r="18" spans="1:15" ht="25.5">
      <c r="A18" s="191"/>
      <c r="B18" s="194"/>
      <c r="C18" s="197"/>
      <c r="D18" s="36">
        <v>5</v>
      </c>
      <c r="E18" s="24" t="s">
        <v>19</v>
      </c>
      <c r="F18" s="185">
        <v>0</v>
      </c>
      <c r="G18" s="25">
        <v>0</v>
      </c>
      <c r="H18" s="25"/>
      <c r="I18" s="25" t="e">
        <f>#REF!*#REF!</f>
        <v>#REF!</v>
      </c>
      <c r="J18" s="14"/>
      <c r="K18" s="27">
        <v>1</v>
      </c>
      <c r="L18" s="27">
        <f>K18*F18</f>
        <v>0</v>
      </c>
      <c r="N18" s="6">
        <v>1</v>
      </c>
      <c r="O18" s="6">
        <v>0</v>
      </c>
    </row>
    <row r="19" spans="1:16" ht="12.75">
      <c r="A19" s="37"/>
      <c r="B19" s="38"/>
      <c r="C19" s="39"/>
      <c r="D19" s="32"/>
      <c r="E19" s="33"/>
      <c r="F19" s="138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5" s="7" customFormat="1" ht="12.75">
      <c r="A20" s="198" t="s">
        <v>20</v>
      </c>
      <c r="B20" s="192" t="s">
        <v>7</v>
      </c>
      <c r="C20" s="199" t="s">
        <v>21</v>
      </c>
      <c r="D20" s="1">
        <v>1</v>
      </c>
      <c r="E20" s="35" t="s">
        <v>22</v>
      </c>
      <c r="F20" s="185">
        <v>2000</v>
      </c>
      <c r="G20" s="28">
        <v>280</v>
      </c>
      <c r="H20" s="28">
        <v>551028.65</v>
      </c>
      <c r="I20" s="25" t="e">
        <f>#REF!*#REF!</f>
        <v>#REF!</v>
      </c>
      <c r="J20" s="14" t="e">
        <f>(#REF!-#REF!)/#REF!</f>
        <v>#REF!</v>
      </c>
      <c r="K20" s="27">
        <f>ROUNDUP(G20/6*8,0)</f>
        <v>374</v>
      </c>
      <c r="L20" s="27">
        <f>K20*F20</f>
        <v>748000</v>
      </c>
      <c r="N20" s="6">
        <v>374</v>
      </c>
      <c r="O20" s="6">
        <v>748000</v>
      </c>
    </row>
    <row r="21" spans="1:15" s="7" customFormat="1" ht="25.5">
      <c r="A21" s="198"/>
      <c r="B21" s="194"/>
      <c r="C21" s="200"/>
      <c r="D21" s="1">
        <v>2</v>
      </c>
      <c r="E21" s="35" t="s">
        <v>23</v>
      </c>
      <c r="F21" s="185">
        <v>2000</v>
      </c>
      <c r="G21" s="28">
        <v>82</v>
      </c>
      <c r="H21" s="28">
        <v>163509.94</v>
      </c>
      <c r="I21" s="25" t="e">
        <f>#REF!*#REF!</f>
        <v>#REF!</v>
      </c>
      <c r="J21" s="14" t="e">
        <f>(#REF!-#REF!)/#REF!</f>
        <v>#REF!</v>
      </c>
      <c r="K21" s="27">
        <f>ROUNDUP(G21/6*8,0)</f>
        <v>110</v>
      </c>
      <c r="L21" s="27">
        <f>K21*F21</f>
        <v>220000</v>
      </c>
      <c r="N21" s="6">
        <v>110</v>
      </c>
      <c r="O21" s="6">
        <v>220000</v>
      </c>
    </row>
    <row r="22" spans="1:16" s="7" customFormat="1" ht="12.75">
      <c r="A22" s="41"/>
      <c r="B22" s="38"/>
      <c r="C22" s="42"/>
      <c r="D22" s="32"/>
      <c r="E22" s="33"/>
      <c r="F22" s="138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5" s="7" customFormat="1" ht="12.75">
      <c r="A23" s="189" t="s">
        <v>24</v>
      </c>
      <c r="B23" s="192" t="s">
        <v>7</v>
      </c>
      <c r="C23" s="206" t="s">
        <v>25</v>
      </c>
      <c r="D23" s="1">
        <v>1</v>
      </c>
      <c r="E23" s="35" t="s">
        <v>26</v>
      </c>
      <c r="F23" s="185">
        <v>4800</v>
      </c>
      <c r="G23" s="28">
        <v>27</v>
      </c>
      <c r="H23" s="28">
        <v>97152</v>
      </c>
      <c r="I23" s="25" t="e">
        <f>#REF!*#REF!</f>
        <v>#REF!</v>
      </c>
      <c r="J23" s="14" t="e">
        <f>(#REF!-#REF!)/#REF!</f>
        <v>#REF!</v>
      </c>
      <c r="K23" s="27">
        <f>ROUNDUP(G23/6*8,0)</f>
        <v>36</v>
      </c>
      <c r="L23" s="27">
        <f>K23*F23</f>
        <v>172800</v>
      </c>
      <c r="N23" s="6">
        <v>36</v>
      </c>
      <c r="O23" s="6">
        <v>172800</v>
      </c>
    </row>
    <row r="24" spans="1:15" s="7" customFormat="1" ht="12.75">
      <c r="A24" s="190"/>
      <c r="B24" s="193"/>
      <c r="C24" s="206"/>
      <c r="D24" s="1">
        <v>2</v>
      </c>
      <c r="E24" s="35" t="s">
        <v>27</v>
      </c>
      <c r="F24" s="185">
        <v>3600</v>
      </c>
      <c r="G24" s="28">
        <v>25</v>
      </c>
      <c r="H24" s="28">
        <v>90000</v>
      </c>
      <c r="I24" s="25" t="e">
        <f>#REF!*#REF!</f>
        <v>#REF!</v>
      </c>
      <c r="J24" s="14" t="e">
        <f>(#REF!-#REF!)/#REF!</f>
        <v>#REF!</v>
      </c>
      <c r="K24" s="27">
        <f>ROUNDUP(G24/6*8,0)</f>
        <v>34</v>
      </c>
      <c r="L24" s="27">
        <f>K24*F24</f>
        <v>122400</v>
      </c>
      <c r="N24" s="6">
        <v>34</v>
      </c>
      <c r="O24" s="6">
        <v>122400</v>
      </c>
    </row>
    <row r="25" spans="1:15" s="7" customFormat="1" ht="12.75">
      <c r="A25" s="191"/>
      <c r="B25" s="194"/>
      <c r="C25" s="206"/>
      <c r="D25" s="1">
        <v>3</v>
      </c>
      <c r="E25" s="35" t="s">
        <v>28</v>
      </c>
      <c r="F25" s="185">
        <v>4980</v>
      </c>
      <c r="G25" s="28">
        <v>1</v>
      </c>
      <c r="H25" s="28">
        <v>3600</v>
      </c>
      <c r="I25" s="25" t="e">
        <f>#REF!*#REF!</f>
        <v>#REF!</v>
      </c>
      <c r="J25" s="14" t="e">
        <f>(#REF!-#REF!)/#REF!</f>
        <v>#REF!</v>
      </c>
      <c r="K25" s="27">
        <f>ROUNDUP(G25/6*8,0)</f>
        <v>2</v>
      </c>
      <c r="L25" s="27">
        <f>K25*F25</f>
        <v>9960</v>
      </c>
      <c r="N25" s="6">
        <v>2</v>
      </c>
      <c r="O25" s="6">
        <v>9960</v>
      </c>
    </row>
    <row r="26" spans="1:16" ht="27" customHeight="1">
      <c r="A26" s="43">
        <v>2</v>
      </c>
      <c r="B26" s="203" t="s">
        <v>29</v>
      </c>
      <c r="C26" s="207"/>
      <c r="D26" s="207"/>
      <c r="E26" s="207"/>
      <c r="F26" s="139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5" ht="26.25" customHeight="1">
      <c r="A27" s="189" t="s">
        <v>30</v>
      </c>
      <c r="B27" s="192" t="s">
        <v>31</v>
      </c>
      <c r="C27" s="208"/>
      <c r="D27" s="1">
        <v>1</v>
      </c>
      <c r="E27" s="35" t="s">
        <v>32</v>
      </c>
      <c r="F27" s="185">
        <v>1176</v>
      </c>
      <c r="G27" s="28">
        <v>30</v>
      </c>
      <c r="H27" s="28">
        <v>33806</v>
      </c>
      <c r="I27" s="25" t="e">
        <f>#REF!*#REF!</f>
        <v>#REF!</v>
      </c>
      <c r="J27" s="14" t="e">
        <f>(#REF!-#REF!)/#REF!</f>
        <v>#REF!</v>
      </c>
      <c r="K27" s="27">
        <f>ROUNDUP(G27/6*8,0)</f>
        <v>40</v>
      </c>
      <c r="L27" s="27">
        <f>K27*F27</f>
        <v>47040</v>
      </c>
      <c r="N27" s="6">
        <v>40</v>
      </c>
      <c r="O27" s="6">
        <v>47040</v>
      </c>
    </row>
    <row r="28" spans="1:15" ht="12.75">
      <c r="A28" s="190"/>
      <c r="B28" s="193"/>
      <c r="C28" s="209"/>
      <c r="D28" s="1">
        <v>2</v>
      </c>
      <c r="E28" s="35" t="s">
        <v>33</v>
      </c>
      <c r="F28" s="185">
        <v>870</v>
      </c>
      <c r="G28" s="28">
        <v>69</v>
      </c>
      <c r="H28" s="28">
        <v>54527</v>
      </c>
      <c r="I28" s="25" t="e">
        <f>#REF!*#REF!</f>
        <v>#REF!</v>
      </c>
      <c r="J28" s="14" t="e">
        <f>(#REF!-#REF!)/#REF!</f>
        <v>#REF!</v>
      </c>
      <c r="K28" s="27">
        <f>ROUNDUP(G28/6*8,0)</f>
        <v>92</v>
      </c>
      <c r="L28" s="27">
        <f>K28*F28</f>
        <v>80040</v>
      </c>
      <c r="N28" s="6">
        <v>92</v>
      </c>
      <c r="O28" s="6">
        <v>80040</v>
      </c>
    </row>
    <row r="29" spans="1:15" ht="12.75">
      <c r="A29" s="191"/>
      <c r="B29" s="194"/>
      <c r="C29" s="210"/>
      <c r="D29" s="1">
        <v>3</v>
      </c>
      <c r="E29" s="35" t="s">
        <v>34</v>
      </c>
      <c r="F29" s="185">
        <v>1800</v>
      </c>
      <c r="G29" s="46">
        <v>5</v>
      </c>
      <c r="H29" s="46">
        <v>9000</v>
      </c>
      <c r="I29" s="45" t="e">
        <f>#REF!*#REF!</f>
        <v>#REF!</v>
      </c>
      <c r="J29" s="14" t="e">
        <f>(#REF!-#REF!)/#REF!</f>
        <v>#REF!</v>
      </c>
      <c r="K29" s="27">
        <f>ROUNDUP(G29/6*8,0)</f>
        <v>7</v>
      </c>
      <c r="L29" s="27">
        <f>K29*F29</f>
        <v>12600</v>
      </c>
      <c r="N29" s="6">
        <v>7</v>
      </c>
      <c r="O29" s="6">
        <v>12600</v>
      </c>
    </row>
    <row r="30" spans="1:16" ht="12.75">
      <c r="A30" s="47">
        <v>3</v>
      </c>
      <c r="B30" s="203" t="s">
        <v>35</v>
      </c>
      <c r="C30" s="204"/>
      <c r="D30" s="204"/>
      <c r="E30" s="20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5" ht="25.5">
      <c r="A31" s="189" t="s">
        <v>36</v>
      </c>
      <c r="B31" s="192" t="s">
        <v>37</v>
      </c>
      <c r="C31" s="195" t="s">
        <v>38</v>
      </c>
      <c r="D31" s="48">
        <v>1</v>
      </c>
      <c r="E31" s="35" t="s">
        <v>39</v>
      </c>
      <c r="F31" s="185">
        <v>1200</v>
      </c>
      <c r="G31" s="28">
        <v>127</v>
      </c>
      <c r="H31" s="28">
        <v>151531</v>
      </c>
      <c r="I31" s="25" t="e">
        <f>#REF!*#REF!</f>
        <v>#REF!</v>
      </c>
      <c r="J31" s="14" t="e">
        <f>(#REF!-#REF!)/#REF!</f>
        <v>#REF!</v>
      </c>
      <c r="K31" s="27">
        <f>ROUNDUP(G31/6*8,0)</f>
        <v>170</v>
      </c>
      <c r="L31" s="27">
        <f>K31*F31</f>
        <v>204000</v>
      </c>
      <c r="N31" s="6">
        <v>170</v>
      </c>
      <c r="O31" s="6">
        <v>204000</v>
      </c>
    </row>
    <row r="32" spans="1:15" ht="25.5">
      <c r="A32" s="190"/>
      <c r="B32" s="193"/>
      <c r="C32" s="196"/>
      <c r="D32" s="48">
        <v>2</v>
      </c>
      <c r="E32" s="35" t="s">
        <v>40</v>
      </c>
      <c r="F32" s="185">
        <v>870</v>
      </c>
      <c r="G32" s="28">
        <v>74</v>
      </c>
      <c r="H32" s="28">
        <v>35476.8</v>
      </c>
      <c r="I32" s="25" t="e">
        <f>#REF!*#REF!</f>
        <v>#REF!</v>
      </c>
      <c r="J32" s="14" t="e">
        <f>(#REF!-#REF!)/#REF!</f>
        <v>#REF!</v>
      </c>
      <c r="K32" s="27">
        <f>ROUNDUP(G32/6*8,0)</f>
        <v>99</v>
      </c>
      <c r="L32" s="27">
        <f>K32*F32</f>
        <v>86130</v>
      </c>
      <c r="N32" s="6">
        <v>99</v>
      </c>
      <c r="O32" s="6">
        <v>86130</v>
      </c>
    </row>
    <row r="33" spans="1:15" ht="12.75">
      <c r="A33" s="190"/>
      <c r="B33" s="193"/>
      <c r="C33" s="196"/>
      <c r="D33" s="48">
        <v>3.1</v>
      </c>
      <c r="E33" s="35" t="s">
        <v>41</v>
      </c>
      <c r="F33" s="185">
        <v>1080</v>
      </c>
      <c r="G33" s="28">
        <v>15</v>
      </c>
      <c r="H33" s="28">
        <v>16042</v>
      </c>
      <c r="I33" s="25" t="e">
        <f>#REF!*#REF!</f>
        <v>#REF!</v>
      </c>
      <c r="J33" s="14" t="e">
        <f>(#REF!-#REF!)/#REF!</f>
        <v>#REF!</v>
      </c>
      <c r="K33" s="27">
        <f>ROUNDUP(G33/6*8,0)</f>
        <v>20</v>
      </c>
      <c r="L33" s="27">
        <f>K33*F33</f>
        <v>21600</v>
      </c>
      <c r="N33" s="6">
        <v>20</v>
      </c>
      <c r="O33" s="6">
        <v>21600</v>
      </c>
    </row>
    <row r="34" spans="1:15" ht="12.75">
      <c r="A34" s="191"/>
      <c r="B34" s="193"/>
      <c r="C34" s="197"/>
      <c r="D34" s="48">
        <v>3.2</v>
      </c>
      <c r="E34" s="24" t="s">
        <v>42</v>
      </c>
      <c r="F34" s="185">
        <v>1080</v>
      </c>
      <c r="G34" s="28">
        <v>317</v>
      </c>
      <c r="H34" s="28">
        <v>220021.2</v>
      </c>
      <c r="I34" s="25" t="e">
        <f>#REF!*#REF!</f>
        <v>#REF!</v>
      </c>
      <c r="J34" s="14" t="e">
        <f>(#REF!-#REF!)/#REF!</f>
        <v>#REF!</v>
      </c>
      <c r="K34" s="27">
        <f>ROUNDUP(G34/6*8,0)</f>
        <v>423</v>
      </c>
      <c r="L34" s="27">
        <f>K34*F34</f>
        <v>456840</v>
      </c>
      <c r="N34" s="6">
        <v>423</v>
      </c>
      <c r="O34" s="6">
        <v>456840</v>
      </c>
    </row>
    <row r="35" spans="1:16" ht="12.75">
      <c r="A35" s="29"/>
      <c r="B35" s="49"/>
      <c r="C35" s="49"/>
      <c r="D35" s="50"/>
      <c r="E35" s="33"/>
      <c r="F35" s="138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5" ht="25.5">
      <c r="A36" s="198" t="s">
        <v>43</v>
      </c>
      <c r="B36" s="195" t="s">
        <v>37</v>
      </c>
      <c r="C36" s="205" t="s">
        <v>44</v>
      </c>
      <c r="D36" s="48">
        <v>1</v>
      </c>
      <c r="E36" s="35" t="s">
        <v>45</v>
      </c>
      <c r="F36" s="185">
        <v>1080</v>
      </c>
      <c r="G36" s="28">
        <v>67</v>
      </c>
      <c r="H36" s="28">
        <v>72360</v>
      </c>
      <c r="I36" s="25" t="e">
        <f>#REF!*#REF!</f>
        <v>#REF!</v>
      </c>
      <c r="J36" s="14" t="e">
        <f>(#REF!-#REF!)/#REF!</f>
        <v>#REF!</v>
      </c>
      <c r="K36" s="27">
        <f>ROUNDUP(G36/6*8,0)</f>
        <v>90</v>
      </c>
      <c r="L36" s="27">
        <f>K36*F36</f>
        <v>97200</v>
      </c>
      <c r="N36" s="6">
        <v>90</v>
      </c>
      <c r="O36" s="6">
        <v>97200</v>
      </c>
    </row>
    <row r="37" spans="1:15" ht="25.5">
      <c r="A37" s="198"/>
      <c r="B37" s="196"/>
      <c r="C37" s="205"/>
      <c r="D37" s="48">
        <v>2</v>
      </c>
      <c r="E37" s="35" t="s">
        <v>40</v>
      </c>
      <c r="F37" s="185">
        <v>1080</v>
      </c>
      <c r="G37" s="28">
        <v>96</v>
      </c>
      <c r="H37" s="28">
        <v>101354.4</v>
      </c>
      <c r="I37" s="25" t="e">
        <f>#REF!*#REF!</f>
        <v>#REF!</v>
      </c>
      <c r="J37" s="14" t="e">
        <f>(#REF!-#REF!)/#REF!</f>
        <v>#REF!</v>
      </c>
      <c r="K37" s="27">
        <f>ROUNDUP(G37/6*8,0)</f>
        <v>128</v>
      </c>
      <c r="L37" s="27">
        <f>K37*F37</f>
        <v>138240</v>
      </c>
      <c r="N37" s="6">
        <v>128</v>
      </c>
      <c r="O37" s="6">
        <v>138240</v>
      </c>
    </row>
    <row r="38" spans="1:16" ht="12.75">
      <c r="A38" s="29"/>
      <c r="B38" s="49"/>
      <c r="C38" s="49"/>
      <c r="D38" s="50"/>
      <c r="E38" s="33"/>
      <c r="F38" s="138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5" ht="12.75">
      <c r="A39" s="198" t="s">
        <v>46</v>
      </c>
      <c r="B39" s="195" t="s">
        <v>37</v>
      </c>
      <c r="C39" s="212" t="s">
        <v>47</v>
      </c>
      <c r="D39" s="51">
        <v>1</v>
      </c>
      <c r="E39" s="52" t="s">
        <v>48</v>
      </c>
      <c r="F39" s="185">
        <v>110</v>
      </c>
      <c r="G39" s="53">
        <v>10</v>
      </c>
      <c r="H39" s="25"/>
      <c r="I39" s="25" t="e">
        <f>#REF!*#REF!</f>
        <v>#REF!</v>
      </c>
      <c r="J39" s="14"/>
      <c r="K39" s="27">
        <v>100</v>
      </c>
      <c r="L39" s="27">
        <f>K39*F39</f>
        <v>11000</v>
      </c>
      <c r="M39" s="54">
        <v>150</v>
      </c>
      <c r="N39" s="6">
        <v>100</v>
      </c>
      <c r="O39" s="6">
        <v>11000</v>
      </c>
    </row>
    <row r="40" spans="1:15" ht="43.5" customHeight="1">
      <c r="A40" s="198"/>
      <c r="B40" s="196"/>
      <c r="C40" s="212"/>
      <c r="D40" s="51">
        <v>2</v>
      </c>
      <c r="E40" s="52" t="s">
        <v>49</v>
      </c>
      <c r="F40" s="185">
        <v>100</v>
      </c>
      <c r="G40" s="53">
        <v>6</v>
      </c>
      <c r="H40" s="25"/>
      <c r="I40" s="25" t="e">
        <f>#REF!*#REF!</f>
        <v>#REF!</v>
      </c>
      <c r="J40" s="14"/>
      <c r="K40" s="27">
        <v>400</v>
      </c>
      <c r="L40" s="27">
        <f>K40*F40</f>
        <v>40000</v>
      </c>
      <c r="M40" s="54">
        <v>600</v>
      </c>
      <c r="N40" s="6">
        <v>400</v>
      </c>
      <c r="O40" s="6">
        <v>40000</v>
      </c>
    </row>
    <row r="41" spans="1:16" ht="12.75">
      <c r="A41" s="55" t="s">
        <v>50</v>
      </c>
      <c r="B41" s="213" t="s">
        <v>51</v>
      </c>
      <c r="C41" s="214"/>
      <c r="D41" s="214"/>
      <c r="E41" s="21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2.75">
      <c r="A42" s="47" t="s">
        <v>52</v>
      </c>
      <c r="B42" s="56" t="s">
        <v>53</v>
      </c>
      <c r="C42" s="57" t="s">
        <v>54</v>
      </c>
      <c r="D42" s="58"/>
      <c r="E42" s="59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5" ht="25.5">
      <c r="A43" s="189" t="s">
        <v>52</v>
      </c>
      <c r="B43" s="192" t="s">
        <v>55</v>
      </c>
      <c r="C43" s="195" t="s">
        <v>56</v>
      </c>
      <c r="D43" s="60" t="s">
        <v>6</v>
      </c>
      <c r="E43" s="35" t="s">
        <v>57</v>
      </c>
      <c r="F43" s="185">
        <v>534</v>
      </c>
      <c r="G43" s="28">
        <v>663</v>
      </c>
      <c r="H43" s="28">
        <v>353328.53</v>
      </c>
      <c r="I43" s="25" t="e">
        <f>#REF!*#REF!</f>
        <v>#REF!</v>
      </c>
      <c r="J43" s="14" t="e">
        <f>(#REF!-#REF!)/#REF!</f>
        <v>#REF!</v>
      </c>
      <c r="K43" s="27">
        <f aca="true" t="shared" si="0" ref="K43:K48">ROUNDUP(G43/6*8,0)</f>
        <v>884</v>
      </c>
      <c r="L43" s="27">
        <f aca="true" t="shared" si="1" ref="L43:L48">K43*F43</f>
        <v>472056</v>
      </c>
      <c r="N43" s="6">
        <v>884</v>
      </c>
      <c r="O43" s="6">
        <v>472056</v>
      </c>
    </row>
    <row r="44" spans="1:15" ht="25.5">
      <c r="A44" s="190"/>
      <c r="B44" s="193"/>
      <c r="C44" s="196"/>
      <c r="D44" s="60" t="s">
        <v>13</v>
      </c>
      <c r="E44" s="24" t="s">
        <v>58</v>
      </c>
      <c r="F44" s="185">
        <v>480</v>
      </c>
      <c r="G44" s="28">
        <v>7438</v>
      </c>
      <c r="H44" s="28">
        <v>5845038.49</v>
      </c>
      <c r="I44" s="25" t="e">
        <f>#REF!*#REF!</f>
        <v>#REF!</v>
      </c>
      <c r="J44" s="14" t="e">
        <f>(#REF!-#REF!)/#REF!</f>
        <v>#REF!</v>
      </c>
      <c r="K44" s="27">
        <f t="shared" si="0"/>
        <v>9918</v>
      </c>
      <c r="L44" s="27">
        <f t="shared" si="1"/>
        <v>4760640</v>
      </c>
      <c r="N44" s="6">
        <v>9918</v>
      </c>
      <c r="O44" s="6">
        <v>4760640</v>
      </c>
    </row>
    <row r="45" spans="1:15" ht="12.75">
      <c r="A45" s="190"/>
      <c r="B45" s="193"/>
      <c r="C45" s="196"/>
      <c r="D45" s="61">
        <v>2</v>
      </c>
      <c r="E45" s="35" t="s">
        <v>59</v>
      </c>
      <c r="F45" s="185">
        <v>920</v>
      </c>
      <c r="G45" s="28">
        <v>7829</v>
      </c>
      <c r="H45" s="28">
        <v>7748112.98</v>
      </c>
      <c r="I45" s="25" t="e">
        <f>#REF!*#REF!</f>
        <v>#REF!</v>
      </c>
      <c r="J45" s="14" t="e">
        <f>(#REF!-#REF!)/#REF!</f>
        <v>#REF!</v>
      </c>
      <c r="K45" s="27">
        <f t="shared" si="0"/>
        <v>10439</v>
      </c>
      <c r="L45" s="27">
        <f t="shared" si="1"/>
        <v>9603880</v>
      </c>
      <c r="N45" s="6">
        <v>10439</v>
      </c>
      <c r="O45" s="6">
        <v>9603880</v>
      </c>
    </row>
    <row r="46" spans="1:15" ht="12.75">
      <c r="A46" s="190"/>
      <c r="B46" s="193"/>
      <c r="C46" s="196"/>
      <c r="D46" s="48">
        <v>3</v>
      </c>
      <c r="E46" s="35" t="s">
        <v>60</v>
      </c>
      <c r="F46" s="185">
        <v>1200</v>
      </c>
      <c r="G46" s="28">
        <v>46</v>
      </c>
      <c r="H46" s="28">
        <v>54876</v>
      </c>
      <c r="I46" s="25" t="e">
        <f>#REF!*#REF!</f>
        <v>#REF!</v>
      </c>
      <c r="J46" s="14" t="e">
        <f>(#REF!-#REF!)/#REF!</f>
        <v>#REF!</v>
      </c>
      <c r="K46" s="27">
        <f t="shared" si="0"/>
        <v>62</v>
      </c>
      <c r="L46" s="27">
        <f t="shared" si="1"/>
        <v>74400</v>
      </c>
      <c r="N46" s="6">
        <v>62</v>
      </c>
      <c r="O46" s="6">
        <v>74400</v>
      </c>
    </row>
    <row r="47" spans="1:15" s="7" customFormat="1" ht="12.75">
      <c r="A47" s="190"/>
      <c r="B47" s="193"/>
      <c r="C47" s="196"/>
      <c r="D47" s="48">
        <v>4</v>
      </c>
      <c r="E47" s="35" t="s">
        <v>61</v>
      </c>
      <c r="F47" s="185">
        <v>1200</v>
      </c>
      <c r="G47" s="46">
        <v>44</v>
      </c>
      <c r="H47" s="46">
        <v>50862</v>
      </c>
      <c r="I47" s="45" t="e">
        <f>#REF!*#REF!</f>
        <v>#REF!</v>
      </c>
      <c r="J47" s="14" t="e">
        <f>(#REF!-#REF!)/#REF!</f>
        <v>#REF!</v>
      </c>
      <c r="K47" s="27">
        <f t="shared" si="0"/>
        <v>59</v>
      </c>
      <c r="L47" s="27">
        <f t="shared" si="1"/>
        <v>70800</v>
      </c>
      <c r="N47" s="6">
        <v>59</v>
      </c>
      <c r="O47" s="6">
        <v>70800</v>
      </c>
    </row>
    <row r="48" spans="1:15" s="7" customFormat="1" ht="12.75">
      <c r="A48" s="190"/>
      <c r="B48" s="193"/>
      <c r="C48" s="197"/>
      <c r="D48" s="48">
        <v>5</v>
      </c>
      <c r="E48" s="35" t="s">
        <v>62</v>
      </c>
      <c r="F48" s="185">
        <v>1500</v>
      </c>
      <c r="G48" s="28">
        <v>11</v>
      </c>
      <c r="H48" s="28">
        <v>13200</v>
      </c>
      <c r="I48" s="25" t="e">
        <f>#REF!*#REF!</f>
        <v>#REF!</v>
      </c>
      <c r="J48" s="14" t="e">
        <f>(#REF!-#REF!)/#REF!</f>
        <v>#REF!</v>
      </c>
      <c r="K48" s="27">
        <f t="shared" si="0"/>
        <v>15</v>
      </c>
      <c r="L48" s="27">
        <f t="shared" si="1"/>
        <v>22500</v>
      </c>
      <c r="N48" s="6">
        <v>15</v>
      </c>
      <c r="O48" s="6">
        <v>22500</v>
      </c>
    </row>
    <row r="49" spans="1:16" ht="12.75">
      <c r="A49" s="47" t="s">
        <v>63</v>
      </c>
      <c r="B49" s="57" t="s">
        <v>53</v>
      </c>
      <c r="C49" s="57" t="s">
        <v>64</v>
      </c>
      <c r="D49" s="62"/>
      <c r="E49" s="6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5" ht="25.5">
      <c r="A50" s="189" t="s">
        <v>65</v>
      </c>
      <c r="B50" s="192" t="s">
        <v>66</v>
      </c>
      <c r="C50" s="195" t="s">
        <v>67</v>
      </c>
      <c r="D50" s="60" t="s">
        <v>6</v>
      </c>
      <c r="E50" s="35" t="s">
        <v>57</v>
      </c>
      <c r="F50" s="185">
        <v>1140</v>
      </c>
      <c r="G50" s="28">
        <v>84</v>
      </c>
      <c r="H50" s="28">
        <v>95742</v>
      </c>
      <c r="I50" s="25" t="e">
        <f>#REF!*#REF!</f>
        <v>#REF!</v>
      </c>
      <c r="J50" s="14" t="e">
        <f>(#REF!-#REF!)/#REF!</f>
        <v>#REF!</v>
      </c>
      <c r="K50" s="27">
        <f>ROUNDUP(G50/6*8,0)</f>
        <v>112</v>
      </c>
      <c r="L50" s="27">
        <f>K50*F50</f>
        <v>127680</v>
      </c>
      <c r="N50" s="6">
        <v>112</v>
      </c>
      <c r="O50" s="6">
        <v>127680</v>
      </c>
    </row>
    <row r="51" spans="1:15" ht="12.75">
      <c r="A51" s="191"/>
      <c r="B51" s="194"/>
      <c r="C51" s="197"/>
      <c r="D51" s="60" t="s">
        <v>13</v>
      </c>
      <c r="E51" s="24" t="s">
        <v>68</v>
      </c>
      <c r="F51" s="185">
        <v>1140</v>
      </c>
      <c r="G51" s="28">
        <v>230</v>
      </c>
      <c r="H51" s="28">
        <v>255682.59999999998</v>
      </c>
      <c r="I51" s="25" t="e">
        <f>#REF!*#REF!</f>
        <v>#REF!</v>
      </c>
      <c r="J51" s="14" t="e">
        <f>(#REF!-#REF!)/#REF!</f>
        <v>#REF!</v>
      </c>
      <c r="K51" s="27">
        <f>ROUNDUP(G51/6*8,0)</f>
        <v>307</v>
      </c>
      <c r="L51" s="27">
        <f>K51*F51</f>
        <v>349980</v>
      </c>
      <c r="N51" s="6">
        <v>307</v>
      </c>
      <c r="O51" s="6">
        <v>349980</v>
      </c>
    </row>
    <row r="52" spans="1:16" ht="12.75">
      <c r="A52" s="64"/>
      <c r="B52" s="65"/>
      <c r="C52" s="65"/>
      <c r="D52" s="66"/>
      <c r="E52" s="67"/>
      <c r="F52" s="138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5" s="7" customFormat="1" ht="12.75">
      <c r="A53" s="198" t="s">
        <v>69</v>
      </c>
      <c r="B53" s="211" t="s">
        <v>66</v>
      </c>
      <c r="C53" s="195" t="s">
        <v>70</v>
      </c>
      <c r="D53" s="48">
        <v>1</v>
      </c>
      <c r="E53" s="35" t="s">
        <v>252</v>
      </c>
      <c r="F53" s="185">
        <v>1164</v>
      </c>
      <c r="G53" s="28">
        <v>590</v>
      </c>
      <c r="H53" s="28">
        <v>683433.2</v>
      </c>
      <c r="I53" s="25" t="e">
        <f>#REF!*#REF!</f>
        <v>#REF!</v>
      </c>
      <c r="J53" s="14" t="e">
        <f>(#REF!-#REF!)/#REF!</f>
        <v>#REF!</v>
      </c>
      <c r="K53" s="27">
        <f>ROUNDUP(G53/6*8,0)</f>
        <v>787</v>
      </c>
      <c r="L53" s="27">
        <f>K53*F53</f>
        <v>916068</v>
      </c>
      <c r="N53" s="6">
        <v>787</v>
      </c>
      <c r="O53" s="6">
        <v>916068</v>
      </c>
    </row>
    <row r="54" spans="1:15" s="7" customFormat="1" ht="12.75">
      <c r="A54" s="198"/>
      <c r="B54" s="211"/>
      <c r="C54" s="196"/>
      <c r="D54" s="48">
        <v>2</v>
      </c>
      <c r="E54" s="35" t="s">
        <v>71</v>
      </c>
      <c r="F54" s="185">
        <v>1400</v>
      </c>
      <c r="G54" s="28">
        <v>2</v>
      </c>
      <c r="H54" s="28">
        <v>2328</v>
      </c>
      <c r="I54" s="25" t="e">
        <f>#REF!*#REF!</f>
        <v>#REF!</v>
      </c>
      <c r="J54" s="14" t="e">
        <f>(#REF!-#REF!)/#REF!</f>
        <v>#REF!</v>
      </c>
      <c r="K54" s="27">
        <f>ROUNDUP(G54/6*8,0)</f>
        <v>3</v>
      </c>
      <c r="L54" s="27">
        <f>K54*F54</f>
        <v>4200</v>
      </c>
      <c r="N54" s="6">
        <v>3</v>
      </c>
      <c r="O54" s="6">
        <v>4200</v>
      </c>
    </row>
    <row r="55" spans="1:15" s="7" customFormat="1" ht="12.75">
      <c r="A55" s="198"/>
      <c r="B55" s="211"/>
      <c r="C55" s="196"/>
      <c r="D55" s="60" t="s">
        <v>72</v>
      </c>
      <c r="E55" s="24" t="s">
        <v>73</v>
      </c>
      <c r="F55" s="185">
        <v>1164</v>
      </c>
      <c r="G55" s="28">
        <v>234</v>
      </c>
      <c r="H55" s="28">
        <v>272304</v>
      </c>
      <c r="I55" s="25" t="e">
        <f>#REF!*#REF!</f>
        <v>#REF!</v>
      </c>
      <c r="J55" s="14" t="e">
        <f>(#REF!-#REF!)/#REF!</f>
        <v>#REF!</v>
      </c>
      <c r="K55" s="27">
        <f>ROUNDUP(G55/6*8,0)</f>
        <v>312</v>
      </c>
      <c r="L55" s="27">
        <f>K55*F55</f>
        <v>363168</v>
      </c>
      <c r="N55" s="6">
        <v>312</v>
      </c>
      <c r="O55" s="6">
        <v>363168</v>
      </c>
    </row>
    <row r="56" spans="1:15" s="7" customFormat="1" ht="12.75">
      <c r="A56" s="198"/>
      <c r="B56" s="211"/>
      <c r="C56" s="197"/>
      <c r="D56" s="48">
        <v>3</v>
      </c>
      <c r="E56" s="35" t="s">
        <v>74</v>
      </c>
      <c r="F56" s="185">
        <v>1400</v>
      </c>
      <c r="G56" s="28">
        <v>9</v>
      </c>
      <c r="H56" s="28">
        <v>10476</v>
      </c>
      <c r="I56" s="25" t="e">
        <f>#REF!*#REF!</f>
        <v>#REF!</v>
      </c>
      <c r="J56" s="14" t="e">
        <f>(#REF!-#REF!)/#REF!</f>
        <v>#REF!</v>
      </c>
      <c r="K56" s="27">
        <f>ROUNDUP(G56/6*8,0)</f>
        <v>12</v>
      </c>
      <c r="L56" s="27">
        <f>K56*F56</f>
        <v>16800</v>
      </c>
      <c r="N56" s="6">
        <v>12</v>
      </c>
      <c r="O56" s="6">
        <v>16800</v>
      </c>
    </row>
    <row r="57" spans="1:16" s="7" customFormat="1" ht="12.75">
      <c r="A57" s="64"/>
      <c r="B57" s="68"/>
      <c r="C57" s="69"/>
      <c r="D57" s="66"/>
      <c r="E57" s="70"/>
      <c r="F57" s="138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5" ht="63.75">
      <c r="A58" s="71" t="s">
        <v>75</v>
      </c>
      <c r="B58" s="72" t="s">
        <v>66</v>
      </c>
      <c r="C58" s="73" t="s">
        <v>76</v>
      </c>
      <c r="D58" s="48">
        <v>1</v>
      </c>
      <c r="E58" s="35" t="s">
        <v>77</v>
      </c>
      <c r="F58" s="185">
        <v>1199</v>
      </c>
      <c r="G58" s="28">
        <v>197</v>
      </c>
      <c r="H58" s="28">
        <v>235822.77</v>
      </c>
      <c r="I58" s="25" t="e">
        <f>#REF!*#REF!</f>
        <v>#REF!</v>
      </c>
      <c r="J58" s="14" t="e">
        <f>(#REF!-#REF!)/#REF!</f>
        <v>#REF!</v>
      </c>
      <c r="K58" s="27">
        <f>ROUNDUP(G58/6*8,0)</f>
        <v>263</v>
      </c>
      <c r="L58" s="27">
        <f>K58*F58</f>
        <v>315337</v>
      </c>
      <c r="N58" s="6">
        <v>263</v>
      </c>
      <c r="O58" s="6">
        <v>315337</v>
      </c>
    </row>
    <row r="59" spans="1:16" ht="12.75">
      <c r="A59" s="74"/>
      <c r="B59" s="75"/>
      <c r="C59" s="76"/>
      <c r="D59" s="66"/>
      <c r="E59" s="70"/>
      <c r="F59" s="137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5" ht="63.75">
      <c r="A60" s="71" t="s">
        <v>78</v>
      </c>
      <c r="B60" s="72" t="s">
        <v>66</v>
      </c>
      <c r="C60" s="73" t="s">
        <v>79</v>
      </c>
      <c r="D60" s="48">
        <v>1</v>
      </c>
      <c r="E60" s="77" t="s">
        <v>80</v>
      </c>
      <c r="F60" s="185">
        <v>1200</v>
      </c>
      <c r="G60" s="28">
        <v>77</v>
      </c>
      <c r="H60" s="28">
        <v>92328</v>
      </c>
      <c r="I60" s="25" t="e">
        <f>#REF!*#REF!</f>
        <v>#REF!</v>
      </c>
      <c r="J60" s="14" t="e">
        <f>(#REF!-#REF!)/#REF!</f>
        <v>#REF!</v>
      </c>
      <c r="K60" s="27">
        <f>ROUNDUP(G60/6*8,0)</f>
        <v>103</v>
      </c>
      <c r="L60" s="27">
        <f>K60*F60</f>
        <v>123600</v>
      </c>
      <c r="N60" s="6">
        <v>103</v>
      </c>
      <c r="O60" s="6">
        <v>123600</v>
      </c>
    </row>
    <row r="61" spans="1:16" ht="12.75">
      <c r="A61" s="74"/>
      <c r="B61" s="76"/>
      <c r="C61" s="76"/>
      <c r="D61" s="78"/>
      <c r="E61" s="79"/>
      <c r="F61" s="138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5" ht="63.75">
      <c r="A62" s="71" t="s">
        <v>81</v>
      </c>
      <c r="B62" s="72" t="s">
        <v>66</v>
      </c>
      <c r="C62" s="73" t="s">
        <v>82</v>
      </c>
      <c r="D62" s="80">
        <v>1</v>
      </c>
      <c r="E62" s="77" t="s">
        <v>83</v>
      </c>
      <c r="F62" s="185">
        <v>1200</v>
      </c>
      <c r="G62" s="28">
        <v>24</v>
      </c>
      <c r="H62" s="28">
        <v>27952</v>
      </c>
      <c r="I62" s="25" t="e">
        <f>#REF!*#REF!</f>
        <v>#REF!</v>
      </c>
      <c r="J62" s="14" t="e">
        <f>(#REF!-#REF!)/#REF!</f>
        <v>#REF!</v>
      </c>
      <c r="K62" s="27">
        <f>ROUNDUP(G62/6*8,0)</f>
        <v>32</v>
      </c>
      <c r="L62" s="27">
        <f>K62*F62</f>
        <v>38400</v>
      </c>
      <c r="N62" s="6">
        <v>32</v>
      </c>
      <c r="O62" s="6">
        <v>38400</v>
      </c>
    </row>
    <row r="63" spans="1:16" ht="12.75">
      <c r="A63" s="74"/>
      <c r="B63" s="76"/>
      <c r="C63" s="81"/>
      <c r="D63" s="78"/>
      <c r="E63" s="82"/>
      <c r="F63" s="138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5" s="7" customFormat="1" ht="25.5">
      <c r="A64" s="71" t="s">
        <v>84</v>
      </c>
      <c r="B64" s="72" t="s">
        <v>85</v>
      </c>
      <c r="C64" s="211" t="s">
        <v>85</v>
      </c>
      <c r="D64" s="211"/>
      <c r="E64" s="218"/>
      <c r="F64" s="185">
        <v>1080</v>
      </c>
      <c r="G64" s="28">
        <v>741</v>
      </c>
      <c r="H64" s="28">
        <v>796336.9299999999</v>
      </c>
      <c r="I64" s="25" t="e">
        <f>#REF!*#REF!</f>
        <v>#REF!</v>
      </c>
      <c r="J64" s="14" t="e">
        <f>(#REF!-#REF!)/#REF!</f>
        <v>#REF!</v>
      </c>
      <c r="K64" s="27">
        <f>ROUNDUP(G64/6*8,0)</f>
        <v>988</v>
      </c>
      <c r="L64" s="27">
        <f>K64*F64</f>
        <v>1067040</v>
      </c>
      <c r="N64" s="6">
        <v>988</v>
      </c>
      <c r="O64" s="6">
        <v>1067040</v>
      </c>
    </row>
    <row r="65" spans="1:16" ht="12.75">
      <c r="A65" s="74"/>
      <c r="B65" s="76"/>
      <c r="C65" s="81"/>
      <c r="D65" s="78"/>
      <c r="E65" s="82"/>
      <c r="F65" s="138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7" customFormat="1" ht="25.5">
      <c r="A66" s="71" t="s">
        <v>86</v>
      </c>
      <c r="B66" s="72" t="s">
        <v>87</v>
      </c>
      <c r="C66" s="83" t="s">
        <v>88</v>
      </c>
      <c r="D66" s="84">
        <v>1</v>
      </c>
      <c r="E66" s="85" t="s">
        <v>89</v>
      </c>
      <c r="F66" s="185">
        <v>285.12</v>
      </c>
      <c r="G66" s="40">
        <v>0</v>
      </c>
      <c r="H66" s="40"/>
      <c r="I66" s="25" t="e">
        <f>#REF!*#REF!</f>
        <v>#REF!</v>
      </c>
      <c r="J66" s="14"/>
      <c r="K66" s="27">
        <v>40</v>
      </c>
      <c r="L66" s="27">
        <f>K66*F66</f>
        <v>11404.8</v>
      </c>
      <c r="M66" s="54">
        <v>60</v>
      </c>
      <c r="N66" s="6">
        <v>40</v>
      </c>
      <c r="O66" s="6">
        <v>11404.8</v>
      </c>
      <c r="P66" s="7">
        <f>M66/12*8</f>
        <v>40</v>
      </c>
    </row>
    <row r="67" spans="1:16" ht="12.75">
      <c r="A67" s="47">
        <v>5</v>
      </c>
      <c r="B67" s="203" t="s">
        <v>90</v>
      </c>
      <c r="C67" s="204"/>
      <c r="D67" s="204"/>
      <c r="E67" s="20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5" ht="25.5">
      <c r="A68" s="189" t="s">
        <v>91</v>
      </c>
      <c r="B68" s="192" t="s">
        <v>92</v>
      </c>
      <c r="C68" s="195" t="s">
        <v>93</v>
      </c>
      <c r="D68" s="48">
        <v>1</v>
      </c>
      <c r="E68" s="86" t="s">
        <v>94</v>
      </c>
      <c r="F68" s="185">
        <v>1500</v>
      </c>
      <c r="G68" s="28">
        <v>156</v>
      </c>
      <c r="H68" s="28">
        <v>168480</v>
      </c>
      <c r="I68" s="25" t="e">
        <f>#REF!*#REF!</f>
        <v>#REF!</v>
      </c>
      <c r="J68" s="14" t="e">
        <f>(#REF!-#REF!)/#REF!</f>
        <v>#REF!</v>
      </c>
      <c r="K68" s="27">
        <f>ROUNDUP(G68/6*8,0)</f>
        <v>208</v>
      </c>
      <c r="L68" s="27">
        <f>K68*F68</f>
        <v>312000</v>
      </c>
      <c r="N68" s="6">
        <v>208</v>
      </c>
      <c r="O68" s="6">
        <v>312000</v>
      </c>
    </row>
    <row r="69" spans="1:15" ht="25.5">
      <c r="A69" s="190"/>
      <c r="B69" s="193"/>
      <c r="C69" s="196"/>
      <c r="D69" s="48">
        <v>2</v>
      </c>
      <c r="E69" s="86" t="s">
        <v>95</v>
      </c>
      <c r="F69" s="185">
        <v>1080</v>
      </c>
      <c r="G69" s="28">
        <v>647</v>
      </c>
      <c r="H69" s="28">
        <v>698760</v>
      </c>
      <c r="I69" s="25" t="e">
        <f>#REF!*#REF!</f>
        <v>#REF!</v>
      </c>
      <c r="J69" s="14" t="e">
        <f>(#REF!-#REF!)/#REF!</f>
        <v>#REF!</v>
      </c>
      <c r="K69" s="27">
        <f>ROUNDUP(G69/6*8,0)</f>
        <v>863</v>
      </c>
      <c r="L69" s="27">
        <f>K69*F69</f>
        <v>932040</v>
      </c>
      <c r="N69" s="6">
        <v>863</v>
      </c>
      <c r="O69" s="6">
        <v>932040</v>
      </c>
    </row>
    <row r="70" spans="1:15" ht="38.25">
      <c r="A70" s="190"/>
      <c r="B70" s="193"/>
      <c r="C70" s="196"/>
      <c r="D70" s="48">
        <v>3</v>
      </c>
      <c r="E70" s="86" t="s">
        <v>96</v>
      </c>
      <c r="F70" s="185">
        <v>1560</v>
      </c>
      <c r="G70" s="28">
        <v>903</v>
      </c>
      <c r="H70" s="28">
        <v>968822</v>
      </c>
      <c r="I70" s="25" t="e">
        <f>#REF!*#REF!</f>
        <v>#REF!</v>
      </c>
      <c r="J70" s="14" t="e">
        <f>(#REF!-#REF!)/#REF!</f>
        <v>#REF!</v>
      </c>
      <c r="K70" s="27">
        <f>ROUNDUP(G70/6*8,0)</f>
        <v>1204</v>
      </c>
      <c r="L70" s="27">
        <f>K70*F70</f>
        <v>1878240</v>
      </c>
      <c r="N70" s="6">
        <v>1204</v>
      </c>
      <c r="O70" s="6">
        <v>1878240</v>
      </c>
    </row>
    <row r="71" spans="1:15" ht="38.25">
      <c r="A71" s="191"/>
      <c r="B71" s="194"/>
      <c r="C71" s="197"/>
      <c r="D71" s="48">
        <v>4</v>
      </c>
      <c r="E71" s="86" t="s">
        <v>97</v>
      </c>
      <c r="F71" s="185">
        <v>1080</v>
      </c>
      <c r="G71" s="28">
        <v>79</v>
      </c>
      <c r="H71" s="28">
        <v>85320</v>
      </c>
      <c r="I71" s="25" t="e">
        <f>#REF!*#REF!</f>
        <v>#REF!</v>
      </c>
      <c r="J71" s="14" t="e">
        <f>(#REF!-#REF!)/#REF!</f>
        <v>#REF!</v>
      </c>
      <c r="K71" s="27">
        <f>ROUNDUP(G71/6*8,0)</f>
        <v>106</v>
      </c>
      <c r="L71" s="27">
        <f>K71*F71</f>
        <v>114480</v>
      </c>
      <c r="N71" s="6">
        <v>106</v>
      </c>
      <c r="O71" s="6">
        <v>114480</v>
      </c>
    </row>
    <row r="72" spans="1:16" s="7" customFormat="1" ht="12.75">
      <c r="A72" s="74"/>
      <c r="B72" s="76"/>
      <c r="C72" s="87"/>
      <c r="D72" s="88"/>
      <c r="E72" s="88"/>
      <c r="F72" s="138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5" ht="25.5">
      <c r="A73" s="189" t="s">
        <v>98</v>
      </c>
      <c r="B73" s="192" t="s">
        <v>99</v>
      </c>
      <c r="C73" s="195" t="s">
        <v>100</v>
      </c>
      <c r="D73" s="48">
        <v>1</v>
      </c>
      <c r="E73" s="89" t="s">
        <v>101</v>
      </c>
      <c r="F73" s="185">
        <v>1560</v>
      </c>
      <c r="G73" s="28">
        <v>102</v>
      </c>
      <c r="H73" s="28">
        <v>109860</v>
      </c>
      <c r="I73" s="25" t="e">
        <f>#REF!*#REF!</f>
        <v>#REF!</v>
      </c>
      <c r="J73" s="14" t="e">
        <f>(#REF!-#REF!)/#REF!</f>
        <v>#REF!</v>
      </c>
      <c r="K73" s="27">
        <f>ROUNDUP(G73/6*8,0)</f>
        <v>136</v>
      </c>
      <c r="L73" s="27">
        <f>K73*F73</f>
        <v>212160</v>
      </c>
      <c r="N73" s="6">
        <v>136</v>
      </c>
      <c r="O73" s="6">
        <v>212160</v>
      </c>
    </row>
    <row r="74" spans="1:15" ht="38.25">
      <c r="A74" s="190"/>
      <c r="B74" s="193"/>
      <c r="C74" s="196"/>
      <c r="D74" s="48">
        <v>2</v>
      </c>
      <c r="E74" s="90" t="s">
        <v>102</v>
      </c>
      <c r="F74" s="185">
        <v>1080</v>
      </c>
      <c r="G74" s="28">
        <v>53</v>
      </c>
      <c r="H74" s="28">
        <v>57240</v>
      </c>
      <c r="I74" s="25" t="e">
        <f>#REF!*#REF!</f>
        <v>#REF!</v>
      </c>
      <c r="J74" s="14" t="e">
        <f>(#REF!-#REF!)/#REF!</f>
        <v>#REF!</v>
      </c>
      <c r="K74" s="27">
        <f>ROUNDUP(G74/6*8,0)</f>
        <v>71</v>
      </c>
      <c r="L74" s="27">
        <f>K74*F74</f>
        <v>76680</v>
      </c>
      <c r="N74" s="6">
        <v>71</v>
      </c>
      <c r="O74" s="6">
        <v>76680</v>
      </c>
    </row>
    <row r="75" spans="1:15" ht="63.75">
      <c r="A75" s="191"/>
      <c r="B75" s="194"/>
      <c r="C75" s="197"/>
      <c r="D75" s="48">
        <v>3</v>
      </c>
      <c r="E75" s="90" t="s">
        <v>103</v>
      </c>
      <c r="F75" s="185">
        <v>1080</v>
      </c>
      <c r="G75" s="28">
        <v>17</v>
      </c>
      <c r="H75" s="28">
        <v>18360</v>
      </c>
      <c r="I75" s="25" t="e">
        <f>#REF!*#REF!</f>
        <v>#REF!</v>
      </c>
      <c r="J75" s="14" t="e">
        <f>(#REF!-#REF!)/#REF!</f>
        <v>#REF!</v>
      </c>
      <c r="K75" s="27">
        <f>ROUNDUP(G75/6*8,0)</f>
        <v>23</v>
      </c>
      <c r="L75" s="27">
        <f>K75*F75</f>
        <v>24840</v>
      </c>
      <c r="N75" s="6">
        <v>23</v>
      </c>
      <c r="O75" s="6">
        <v>24840</v>
      </c>
    </row>
    <row r="76" spans="1:16" s="7" customFormat="1" ht="12.75">
      <c r="A76" s="74"/>
      <c r="B76" s="76"/>
      <c r="C76" s="87"/>
      <c r="D76" s="88"/>
      <c r="E76" s="88"/>
      <c r="F76" s="138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5" ht="89.25">
      <c r="A77" s="189" t="s">
        <v>104</v>
      </c>
      <c r="B77" s="192" t="s">
        <v>105</v>
      </c>
      <c r="C77" s="195" t="s">
        <v>106</v>
      </c>
      <c r="D77" s="48">
        <v>1</v>
      </c>
      <c r="E77" s="90" t="s">
        <v>107</v>
      </c>
      <c r="F77" s="185">
        <v>1080</v>
      </c>
      <c r="G77" s="28">
        <v>166</v>
      </c>
      <c r="H77" s="28">
        <v>179280</v>
      </c>
      <c r="I77" s="25" t="e">
        <f>#REF!*#REF!</f>
        <v>#REF!</v>
      </c>
      <c r="J77" s="14" t="e">
        <f>(#REF!-#REF!)/#REF!</f>
        <v>#REF!</v>
      </c>
      <c r="K77" s="27">
        <f>ROUNDUP(G77/6*8,0)</f>
        <v>222</v>
      </c>
      <c r="L77" s="27">
        <f>K77*F77</f>
        <v>239760</v>
      </c>
      <c r="N77" s="6">
        <v>222</v>
      </c>
      <c r="O77" s="6">
        <v>239760</v>
      </c>
    </row>
    <row r="78" spans="1:15" ht="76.5">
      <c r="A78" s="190"/>
      <c r="B78" s="193"/>
      <c r="C78" s="196"/>
      <c r="D78" s="48">
        <v>2</v>
      </c>
      <c r="E78" s="90" t="s">
        <v>108</v>
      </c>
      <c r="F78" s="185">
        <v>1080</v>
      </c>
      <c r="G78" s="28">
        <v>568</v>
      </c>
      <c r="H78" s="28">
        <v>612360</v>
      </c>
      <c r="I78" s="25" t="e">
        <f>#REF!*#REF!</f>
        <v>#REF!</v>
      </c>
      <c r="J78" s="14" t="e">
        <f>(#REF!-#REF!)/#REF!</f>
        <v>#REF!</v>
      </c>
      <c r="K78" s="27">
        <f>ROUNDUP(G78/6*8,0)</f>
        <v>758</v>
      </c>
      <c r="L78" s="27">
        <f>K78*F78</f>
        <v>818640</v>
      </c>
      <c r="N78" s="6">
        <v>758</v>
      </c>
      <c r="O78" s="6">
        <v>818640</v>
      </c>
    </row>
    <row r="79" spans="1:15" ht="38.25">
      <c r="A79" s="191"/>
      <c r="B79" s="194"/>
      <c r="C79" s="197"/>
      <c r="D79" s="91">
        <v>3</v>
      </c>
      <c r="E79" s="90" t="s">
        <v>109</v>
      </c>
      <c r="F79" s="185">
        <v>1080</v>
      </c>
      <c r="G79" s="28">
        <v>345</v>
      </c>
      <c r="H79" s="28">
        <v>372520</v>
      </c>
      <c r="I79" s="25" t="e">
        <f>#REF!*#REF!</f>
        <v>#REF!</v>
      </c>
      <c r="J79" s="14" t="e">
        <f>(#REF!-#REF!)/#REF!</f>
        <v>#REF!</v>
      </c>
      <c r="K79" s="27">
        <f>ROUNDUP(G79/6*8,0)</f>
        <v>460</v>
      </c>
      <c r="L79" s="27">
        <f>K79*F79</f>
        <v>496800</v>
      </c>
      <c r="N79" s="6">
        <v>460</v>
      </c>
      <c r="O79" s="6">
        <v>496800</v>
      </c>
    </row>
    <row r="80" spans="1:16" s="7" customFormat="1" ht="12.75">
      <c r="A80" s="92"/>
      <c r="B80" s="76"/>
      <c r="C80" s="87"/>
      <c r="D80" s="88"/>
      <c r="E80" s="88"/>
      <c r="F80" s="138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5" ht="63.75">
      <c r="A81" s="61" t="s">
        <v>110</v>
      </c>
      <c r="B81" s="93" t="s">
        <v>111</v>
      </c>
      <c r="C81" s="94" t="s">
        <v>112</v>
      </c>
      <c r="D81" s="95">
        <v>1</v>
      </c>
      <c r="E81" s="96" t="s">
        <v>113</v>
      </c>
      <c r="F81" s="185">
        <v>0</v>
      </c>
      <c r="G81" s="28">
        <v>0</v>
      </c>
      <c r="H81" s="28">
        <v>0</v>
      </c>
      <c r="I81" s="25" t="e">
        <f>#REF!*#REF!</f>
        <v>#REF!</v>
      </c>
      <c r="J81" s="14" t="e">
        <f>(#REF!-#REF!)/#REF!</f>
        <v>#REF!</v>
      </c>
      <c r="K81" s="27">
        <v>1</v>
      </c>
      <c r="L81" s="27">
        <f>K81*F81</f>
        <v>0</v>
      </c>
      <c r="N81" s="6">
        <v>1</v>
      </c>
      <c r="O81" s="6">
        <v>0</v>
      </c>
    </row>
    <row r="82" spans="1:16" s="7" customFormat="1" ht="12.75">
      <c r="A82" s="74"/>
      <c r="B82" s="76"/>
      <c r="C82" s="87"/>
      <c r="D82" s="88"/>
      <c r="E82" s="88"/>
      <c r="F82" s="138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5" ht="25.5">
      <c r="A83" s="189" t="s">
        <v>114</v>
      </c>
      <c r="B83" s="192" t="s">
        <v>115</v>
      </c>
      <c r="C83" s="215" t="s">
        <v>116</v>
      </c>
      <c r="D83" s="91">
        <v>1</v>
      </c>
      <c r="E83" s="90" t="s">
        <v>117</v>
      </c>
      <c r="F83" s="185">
        <v>1080</v>
      </c>
      <c r="G83" s="28">
        <v>20</v>
      </c>
      <c r="H83" s="28">
        <v>21600</v>
      </c>
      <c r="I83" s="25" t="e">
        <f>#REF!*#REF!</f>
        <v>#REF!</v>
      </c>
      <c r="J83" s="14" t="e">
        <f>(#REF!-#REF!)/#REF!</f>
        <v>#REF!</v>
      </c>
      <c r="K83" s="27">
        <f>ROUNDUP(G83/6*8,0)</f>
        <v>27</v>
      </c>
      <c r="L83" s="27">
        <f>K83*F83</f>
        <v>29160</v>
      </c>
      <c r="N83" s="6">
        <v>27</v>
      </c>
      <c r="O83" s="6">
        <v>29160</v>
      </c>
    </row>
    <row r="84" spans="1:15" ht="25.5">
      <c r="A84" s="190"/>
      <c r="B84" s="193"/>
      <c r="C84" s="216"/>
      <c r="D84" s="91">
        <v>2</v>
      </c>
      <c r="E84" s="90" t="s">
        <v>118</v>
      </c>
      <c r="F84" s="185">
        <v>1080</v>
      </c>
      <c r="G84" s="97">
        <v>4</v>
      </c>
      <c r="H84" s="28">
        <v>3720</v>
      </c>
      <c r="I84" s="25" t="e">
        <f>#REF!*#REF!</f>
        <v>#REF!</v>
      </c>
      <c r="J84" s="14" t="e">
        <f>(#REF!-#REF!)/#REF!</f>
        <v>#REF!</v>
      </c>
      <c r="K84" s="27">
        <f>ROUNDUP(G84/6*8,0)</f>
        <v>6</v>
      </c>
      <c r="L84" s="27">
        <f>K84*F84</f>
        <v>6480</v>
      </c>
      <c r="N84" s="6">
        <v>6</v>
      </c>
      <c r="O84" s="6">
        <v>6480</v>
      </c>
    </row>
    <row r="85" spans="1:15" ht="25.5">
      <c r="A85" s="190"/>
      <c r="B85" s="193"/>
      <c r="C85" s="216"/>
      <c r="D85" s="91">
        <v>3</v>
      </c>
      <c r="E85" s="90" t="s">
        <v>119</v>
      </c>
      <c r="F85" s="185">
        <v>1080</v>
      </c>
      <c r="G85" s="28">
        <v>60</v>
      </c>
      <c r="H85" s="28">
        <v>64800</v>
      </c>
      <c r="I85" s="25" t="e">
        <f>#REF!*#REF!</f>
        <v>#REF!</v>
      </c>
      <c r="J85" s="14" t="e">
        <f>(#REF!-#REF!)/#REF!</f>
        <v>#REF!</v>
      </c>
      <c r="K85" s="27">
        <f>ROUNDUP(G85/6*8,0)</f>
        <v>80</v>
      </c>
      <c r="L85" s="27">
        <f>K85*F85</f>
        <v>86400</v>
      </c>
      <c r="N85" s="6">
        <v>80</v>
      </c>
      <c r="O85" s="6">
        <v>86400</v>
      </c>
    </row>
    <row r="86" spans="1:15" ht="25.5">
      <c r="A86" s="191"/>
      <c r="B86" s="194"/>
      <c r="C86" s="217"/>
      <c r="D86" s="95">
        <v>4</v>
      </c>
      <c r="E86" s="98" t="s">
        <v>120</v>
      </c>
      <c r="F86" s="185">
        <v>1080</v>
      </c>
      <c r="G86" s="28">
        <v>0</v>
      </c>
      <c r="H86" s="28">
        <v>0</v>
      </c>
      <c r="I86" s="25" t="e">
        <f>#REF!*#REF!</f>
        <v>#REF!</v>
      </c>
      <c r="J86" s="14" t="e">
        <f>(#REF!-#REF!)/#REF!</f>
        <v>#REF!</v>
      </c>
      <c r="K86" s="27">
        <v>1</v>
      </c>
      <c r="L86" s="27">
        <f>K86*F86</f>
        <v>1080</v>
      </c>
      <c r="N86" s="6">
        <v>1</v>
      </c>
      <c r="O86" s="6">
        <v>1080</v>
      </c>
    </row>
    <row r="87" spans="1:16" s="7" customFormat="1" ht="12.75">
      <c r="A87" s="74"/>
      <c r="B87" s="76"/>
      <c r="C87" s="87"/>
      <c r="D87" s="88"/>
      <c r="E87" s="88"/>
      <c r="F87" s="138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5" ht="51">
      <c r="A88" s="189" t="s">
        <v>121</v>
      </c>
      <c r="B88" s="211" t="s">
        <v>115</v>
      </c>
      <c r="C88" s="219" t="s">
        <v>122</v>
      </c>
      <c r="D88" s="91">
        <v>1</v>
      </c>
      <c r="E88" s="90" t="s">
        <v>123</v>
      </c>
      <c r="F88" s="185">
        <v>1080</v>
      </c>
      <c r="G88" s="28">
        <v>0</v>
      </c>
      <c r="H88" s="28">
        <v>0</v>
      </c>
      <c r="I88" s="25" t="e">
        <f>#REF!*#REF!</f>
        <v>#REF!</v>
      </c>
      <c r="J88" s="14" t="e">
        <f>(#REF!-#REF!)/#REF!</f>
        <v>#REF!</v>
      </c>
      <c r="K88" s="27">
        <v>1</v>
      </c>
      <c r="L88" s="27">
        <f>K88*F88</f>
        <v>1080</v>
      </c>
      <c r="N88" s="6">
        <v>1</v>
      </c>
      <c r="O88" s="6">
        <v>1080</v>
      </c>
    </row>
    <row r="89" spans="1:15" ht="25.5">
      <c r="A89" s="190"/>
      <c r="B89" s="211"/>
      <c r="C89" s="221"/>
      <c r="D89" s="91">
        <v>2</v>
      </c>
      <c r="E89" s="90" t="s">
        <v>124</v>
      </c>
      <c r="F89" s="185">
        <v>1080</v>
      </c>
      <c r="G89" s="28">
        <v>0</v>
      </c>
      <c r="H89" s="28">
        <v>0</v>
      </c>
      <c r="I89" s="25" t="e">
        <f>#REF!*#REF!</f>
        <v>#REF!</v>
      </c>
      <c r="J89" s="14" t="e">
        <f>(#REF!-#REF!)/#REF!</f>
        <v>#REF!</v>
      </c>
      <c r="K89" s="27">
        <v>1</v>
      </c>
      <c r="L89" s="27">
        <f>K89*F89</f>
        <v>1080</v>
      </c>
      <c r="N89" s="6">
        <v>1</v>
      </c>
      <c r="O89" s="6">
        <v>1080</v>
      </c>
    </row>
    <row r="90" spans="1:15" ht="38.25">
      <c r="A90" s="191"/>
      <c r="B90" s="211"/>
      <c r="C90" s="220"/>
      <c r="D90" s="91">
        <v>3</v>
      </c>
      <c r="E90" s="90" t="s">
        <v>125</v>
      </c>
      <c r="F90" s="185">
        <v>1080</v>
      </c>
      <c r="G90" s="28">
        <v>0</v>
      </c>
      <c r="H90" s="28">
        <v>0</v>
      </c>
      <c r="I90" s="25" t="e">
        <f>#REF!*#REF!</f>
        <v>#REF!</v>
      </c>
      <c r="J90" s="14" t="e">
        <f>(#REF!-#REF!)/#REF!</f>
        <v>#REF!</v>
      </c>
      <c r="K90" s="27">
        <v>1</v>
      </c>
      <c r="L90" s="27">
        <f>K90*F90</f>
        <v>1080</v>
      </c>
      <c r="N90" s="6">
        <v>1</v>
      </c>
      <c r="O90" s="6">
        <v>1080</v>
      </c>
    </row>
    <row r="91" spans="1:16" s="7" customFormat="1" ht="12.75">
      <c r="A91" s="92"/>
      <c r="B91" s="76"/>
      <c r="C91" s="87"/>
      <c r="D91" s="88"/>
      <c r="E91" s="88"/>
      <c r="F91" s="138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5" ht="38.25">
      <c r="A92" s="61" t="s">
        <v>126</v>
      </c>
      <c r="B92" s="99" t="s">
        <v>115</v>
      </c>
      <c r="C92" s="100" t="s">
        <v>127</v>
      </c>
      <c r="D92" s="91">
        <v>1</v>
      </c>
      <c r="E92" s="86" t="s">
        <v>128</v>
      </c>
      <c r="F92" s="185">
        <v>1080</v>
      </c>
      <c r="G92" s="28">
        <v>5</v>
      </c>
      <c r="H92" s="28">
        <v>5400</v>
      </c>
      <c r="I92" s="25" t="e">
        <f>#REF!*#REF!</f>
        <v>#REF!</v>
      </c>
      <c r="J92" s="14" t="e">
        <f>(#REF!-#REF!)/#REF!</f>
        <v>#REF!</v>
      </c>
      <c r="K92" s="27">
        <f>ROUNDUP(G92/6*8,0)</f>
        <v>7</v>
      </c>
      <c r="L92" s="27">
        <f>K92*F92</f>
        <v>7560</v>
      </c>
      <c r="N92" s="6">
        <v>7</v>
      </c>
      <c r="O92" s="6">
        <v>7560</v>
      </c>
    </row>
    <row r="93" spans="1:16" ht="12.75">
      <c r="A93" s="55">
        <v>6</v>
      </c>
      <c r="B93" s="203" t="s">
        <v>129</v>
      </c>
      <c r="C93" s="204"/>
      <c r="D93" s="204"/>
      <c r="E93" s="20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5" ht="12.75">
      <c r="A94" s="189" t="s">
        <v>130</v>
      </c>
      <c r="B94" s="192" t="s">
        <v>131</v>
      </c>
      <c r="C94" s="195" t="s">
        <v>132</v>
      </c>
      <c r="D94" s="48">
        <v>1</v>
      </c>
      <c r="E94" s="35" t="s">
        <v>133</v>
      </c>
      <c r="F94" s="185">
        <v>2970</v>
      </c>
      <c r="G94" s="28">
        <v>94</v>
      </c>
      <c r="H94" s="28">
        <v>253740</v>
      </c>
      <c r="I94" s="25" t="e">
        <f>#REF!*#REF!</f>
        <v>#REF!</v>
      </c>
      <c r="J94" s="14" t="e">
        <f>(#REF!-#REF!)/#REF!</f>
        <v>#REF!</v>
      </c>
      <c r="K94" s="27">
        <f>ROUNDUP(G94/6*8,0)</f>
        <v>126</v>
      </c>
      <c r="L94" s="27">
        <f>K94*F94</f>
        <v>374220</v>
      </c>
      <c r="N94" s="6">
        <v>126</v>
      </c>
      <c r="O94" s="6">
        <v>374220</v>
      </c>
    </row>
    <row r="95" spans="1:15" ht="25.5">
      <c r="A95" s="190"/>
      <c r="B95" s="193"/>
      <c r="C95" s="196"/>
      <c r="D95" s="48">
        <v>2</v>
      </c>
      <c r="E95" s="35" t="s">
        <v>134</v>
      </c>
      <c r="F95" s="185">
        <v>2700</v>
      </c>
      <c r="G95" s="28">
        <v>36</v>
      </c>
      <c r="H95" s="28">
        <v>97200</v>
      </c>
      <c r="I95" s="25" t="e">
        <f>#REF!*#REF!</f>
        <v>#REF!</v>
      </c>
      <c r="J95" s="14" t="e">
        <f>(#REF!-#REF!)/#REF!</f>
        <v>#REF!</v>
      </c>
      <c r="K95" s="27">
        <f>ROUNDUP(G95/6*8,0)</f>
        <v>48</v>
      </c>
      <c r="L95" s="27">
        <f>K95*F95</f>
        <v>129600</v>
      </c>
      <c r="N95" s="6">
        <v>48</v>
      </c>
      <c r="O95" s="6">
        <v>129600</v>
      </c>
    </row>
    <row r="96" spans="1:15" ht="25.5">
      <c r="A96" s="190"/>
      <c r="B96" s="193"/>
      <c r="C96" s="196"/>
      <c r="D96" s="48">
        <v>3</v>
      </c>
      <c r="E96" s="35" t="s">
        <v>135</v>
      </c>
      <c r="F96" s="185">
        <v>2700</v>
      </c>
      <c r="G96" s="97">
        <v>673</v>
      </c>
      <c r="H96" s="28">
        <v>1803580</v>
      </c>
      <c r="I96" s="25" t="e">
        <f>#REF!*#REF!</f>
        <v>#REF!</v>
      </c>
      <c r="J96" s="14" t="e">
        <f>(#REF!-#REF!)/#REF!</f>
        <v>#REF!</v>
      </c>
      <c r="K96" s="27">
        <f>ROUNDUP(G96/6*8,0)</f>
        <v>898</v>
      </c>
      <c r="L96" s="27">
        <f>K96*F96</f>
        <v>2424600</v>
      </c>
      <c r="N96" s="6">
        <v>898</v>
      </c>
      <c r="O96" s="6">
        <v>2424600</v>
      </c>
    </row>
    <row r="97" spans="1:15" ht="38.25">
      <c r="A97" s="191"/>
      <c r="B97" s="194"/>
      <c r="C97" s="197"/>
      <c r="D97" s="48">
        <v>4</v>
      </c>
      <c r="E97" s="35" t="s">
        <v>136</v>
      </c>
      <c r="F97" s="185">
        <v>2700</v>
      </c>
      <c r="G97" s="28"/>
      <c r="H97" s="28">
        <v>89100</v>
      </c>
      <c r="I97" s="25" t="e">
        <f>#REF!*#REF!</f>
        <v>#REF!</v>
      </c>
      <c r="J97" s="14" t="e">
        <f>(#REF!-#REF!)/#REF!</f>
        <v>#REF!</v>
      </c>
      <c r="K97" s="27">
        <v>1</v>
      </c>
      <c r="L97" s="27">
        <f>K97*F97</f>
        <v>2700</v>
      </c>
      <c r="N97" s="6">
        <v>1</v>
      </c>
      <c r="O97" s="6">
        <v>2700</v>
      </c>
    </row>
    <row r="98" spans="1:16" s="7" customFormat="1" ht="12.75">
      <c r="A98" s="92"/>
      <c r="B98" s="76"/>
      <c r="C98" s="87"/>
      <c r="D98" s="88"/>
      <c r="E98" s="88"/>
      <c r="F98" s="138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5" ht="38.25">
      <c r="A99" s="189" t="s">
        <v>137</v>
      </c>
      <c r="B99" s="192" t="s">
        <v>138</v>
      </c>
      <c r="C99" s="219" t="s">
        <v>139</v>
      </c>
      <c r="D99" s="48">
        <v>1</v>
      </c>
      <c r="E99" s="35" t="s">
        <v>140</v>
      </c>
      <c r="F99" s="185">
        <v>2700</v>
      </c>
      <c r="G99" s="97">
        <v>33</v>
      </c>
      <c r="H99" s="28">
        <v>2700</v>
      </c>
      <c r="I99" s="25" t="e">
        <f>#REF!*#REF!</f>
        <v>#REF!</v>
      </c>
      <c r="J99" s="14" t="e">
        <f>(#REF!-#REF!)/#REF!</f>
        <v>#REF!</v>
      </c>
      <c r="K99" s="27">
        <f>ROUNDUP(G99/6*8,0)</f>
        <v>44</v>
      </c>
      <c r="L99" s="27">
        <f>K99*F99</f>
        <v>118800</v>
      </c>
      <c r="N99" s="6">
        <v>44</v>
      </c>
      <c r="O99" s="6">
        <v>118800</v>
      </c>
    </row>
    <row r="100" spans="1:15" ht="25.5">
      <c r="A100" s="191"/>
      <c r="B100" s="194"/>
      <c r="C100" s="220"/>
      <c r="D100" s="48">
        <v>2</v>
      </c>
      <c r="E100" s="35" t="s">
        <v>141</v>
      </c>
      <c r="F100" s="185">
        <v>2700</v>
      </c>
      <c r="G100" s="28">
        <v>0</v>
      </c>
      <c r="H100" s="28">
        <v>0</v>
      </c>
      <c r="I100" s="25" t="e">
        <f>#REF!*#REF!</f>
        <v>#REF!</v>
      </c>
      <c r="J100" s="14" t="e">
        <f>(#REF!-#REF!)/#REF!</f>
        <v>#REF!</v>
      </c>
      <c r="K100" s="27">
        <v>1</v>
      </c>
      <c r="L100" s="27">
        <f>K100*F100</f>
        <v>2700</v>
      </c>
      <c r="N100" s="6">
        <v>1</v>
      </c>
      <c r="O100" s="6">
        <v>2700</v>
      </c>
    </row>
    <row r="101" spans="1:16" s="7" customFormat="1" ht="12.75">
      <c r="A101" s="92"/>
      <c r="B101" s="76"/>
      <c r="C101" s="87"/>
      <c r="D101" s="88"/>
      <c r="E101" s="88"/>
      <c r="F101" s="138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63.75">
      <c r="A102" s="61" t="s">
        <v>142</v>
      </c>
      <c r="B102" s="93" t="s">
        <v>138</v>
      </c>
      <c r="C102" s="101" t="s">
        <v>143</v>
      </c>
      <c r="D102" s="51">
        <v>1</v>
      </c>
      <c r="E102" s="24" t="s">
        <v>144</v>
      </c>
      <c r="F102" s="185">
        <v>0</v>
      </c>
      <c r="G102" s="129">
        <v>0</v>
      </c>
      <c r="H102" s="129">
        <v>0</v>
      </c>
      <c r="I102" s="40" t="e">
        <f>#REF!*#REF!</f>
        <v>#REF!</v>
      </c>
      <c r="J102" s="130" t="e">
        <f>(#REF!-#REF!)/#REF!</f>
        <v>#REF!</v>
      </c>
      <c r="K102" s="40">
        <v>1</v>
      </c>
      <c r="L102" s="40">
        <f>K102*F102</f>
        <v>0</v>
      </c>
      <c r="M102" s="7"/>
      <c r="N102" s="7">
        <v>1</v>
      </c>
      <c r="O102" s="7">
        <v>0</v>
      </c>
      <c r="P102" s="7"/>
    </row>
    <row r="103" spans="1:16" s="7" customFormat="1" ht="12.75">
      <c r="A103" s="92"/>
      <c r="B103" s="76"/>
      <c r="C103" s="87"/>
      <c r="D103" s="88"/>
      <c r="E103" s="88"/>
      <c r="F103" s="138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ht="25.5">
      <c r="A104" s="198" t="s">
        <v>145</v>
      </c>
      <c r="B104" s="192" t="s">
        <v>146</v>
      </c>
      <c r="C104" s="195" t="s">
        <v>147</v>
      </c>
      <c r="D104" s="48">
        <v>1</v>
      </c>
      <c r="E104" s="35" t="s">
        <v>148</v>
      </c>
      <c r="F104" s="185">
        <v>2700</v>
      </c>
      <c r="G104" s="129">
        <v>45</v>
      </c>
      <c r="H104" s="129">
        <v>121500</v>
      </c>
      <c r="I104" s="40" t="e">
        <f>#REF!*#REF!</f>
        <v>#REF!</v>
      </c>
      <c r="J104" s="130" t="e">
        <f>(#REF!-#REF!)/#REF!</f>
        <v>#REF!</v>
      </c>
      <c r="K104" s="40">
        <f>ROUNDUP(G104/6*8,0)</f>
        <v>60</v>
      </c>
      <c r="L104" s="40">
        <f>K104*F104</f>
        <v>162000</v>
      </c>
      <c r="M104" s="7"/>
      <c r="N104" s="7">
        <v>60</v>
      </c>
      <c r="O104" s="7">
        <v>162000</v>
      </c>
      <c r="P104" s="7"/>
    </row>
    <row r="105" spans="1:16" ht="25.5">
      <c r="A105" s="198"/>
      <c r="B105" s="193"/>
      <c r="C105" s="196"/>
      <c r="D105" s="48">
        <v>2</v>
      </c>
      <c r="E105" s="35" t="s">
        <v>149</v>
      </c>
      <c r="F105" s="185">
        <v>2700</v>
      </c>
      <c r="G105" s="129">
        <v>9</v>
      </c>
      <c r="H105" s="129">
        <v>24300</v>
      </c>
      <c r="I105" s="40" t="e">
        <f>#REF!*#REF!</f>
        <v>#REF!</v>
      </c>
      <c r="J105" s="130" t="e">
        <f>(#REF!-#REF!)/#REF!</f>
        <v>#REF!</v>
      </c>
      <c r="K105" s="40">
        <f>ROUNDUP(G105/6*8,0)</f>
        <v>12</v>
      </c>
      <c r="L105" s="40">
        <f>K105*F105</f>
        <v>32400</v>
      </c>
      <c r="M105" s="7"/>
      <c r="N105" s="7">
        <v>12</v>
      </c>
      <c r="O105" s="7">
        <v>32400</v>
      </c>
      <c r="P105" s="7"/>
    </row>
    <row r="106" spans="1:16" ht="38.25">
      <c r="A106" s="198"/>
      <c r="B106" s="194"/>
      <c r="C106" s="197"/>
      <c r="D106" s="48">
        <v>3</v>
      </c>
      <c r="E106" s="35" t="s">
        <v>150</v>
      </c>
      <c r="F106" s="185">
        <v>2700</v>
      </c>
      <c r="G106" s="129">
        <v>0</v>
      </c>
      <c r="H106" s="129">
        <v>0</v>
      </c>
      <c r="I106" s="40" t="e">
        <f>#REF!*#REF!</f>
        <v>#REF!</v>
      </c>
      <c r="J106" s="130" t="e">
        <f>(#REF!-#REF!)/#REF!</f>
        <v>#REF!</v>
      </c>
      <c r="K106" s="40">
        <v>1</v>
      </c>
      <c r="L106" s="40">
        <f>K106*F106</f>
        <v>2700</v>
      </c>
      <c r="M106" s="7"/>
      <c r="N106" s="7">
        <v>1</v>
      </c>
      <c r="O106" s="7">
        <v>2700</v>
      </c>
      <c r="P106" s="7"/>
    </row>
    <row r="107" spans="1:16" s="7" customFormat="1" ht="12.75">
      <c r="A107" s="92"/>
      <c r="B107" s="76"/>
      <c r="C107" s="87"/>
      <c r="D107" s="88"/>
      <c r="E107" s="88"/>
      <c r="F107" s="138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5" ht="38.25">
      <c r="A108" s="189" t="s">
        <v>151</v>
      </c>
      <c r="B108" s="192" t="s">
        <v>138</v>
      </c>
      <c r="C108" s="219" t="s">
        <v>152</v>
      </c>
      <c r="D108" s="48">
        <v>1</v>
      </c>
      <c r="E108" s="35" t="s">
        <v>153</v>
      </c>
      <c r="F108" s="185">
        <v>2700</v>
      </c>
      <c r="G108" s="28">
        <v>0</v>
      </c>
      <c r="H108" s="28">
        <v>0</v>
      </c>
      <c r="I108" s="25" t="e">
        <f>#REF!*#REF!</f>
        <v>#REF!</v>
      </c>
      <c r="J108" s="14" t="e">
        <f>(#REF!-#REF!)/#REF!</f>
        <v>#REF!</v>
      </c>
      <c r="K108" s="27">
        <v>1</v>
      </c>
      <c r="L108" s="27">
        <f>K108*F108</f>
        <v>2700</v>
      </c>
      <c r="N108" s="6">
        <v>1</v>
      </c>
      <c r="O108" s="6">
        <v>2700</v>
      </c>
    </row>
    <row r="109" spans="1:15" ht="38.25">
      <c r="A109" s="191"/>
      <c r="B109" s="194"/>
      <c r="C109" s="220"/>
      <c r="D109" s="48">
        <v>2</v>
      </c>
      <c r="E109" s="35" t="s">
        <v>154</v>
      </c>
      <c r="F109" s="185">
        <v>2700</v>
      </c>
      <c r="G109" s="28">
        <v>0</v>
      </c>
      <c r="H109" s="28">
        <v>0</v>
      </c>
      <c r="I109" s="25" t="e">
        <f>#REF!*#REF!</f>
        <v>#REF!</v>
      </c>
      <c r="J109" s="14" t="e">
        <f>(#REF!-#REF!)/#REF!</f>
        <v>#REF!</v>
      </c>
      <c r="K109" s="27">
        <v>1</v>
      </c>
      <c r="L109" s="27">
        <f>K109*F109</f>
        <v>2700</v>
      </c>
      <c r="N109" s="6">
        <v>1</v>
      </c>
      <c r="O109" s="6">
        <v>2700</v>
      </c>
    </row>
    <row r="110" spans="1:16" s="7" customFormat="1" ht="12.75">
      <c r="A110" s="92"/>
      <c r="B110" s="76"/>
      <c r="C110" s="87"/>
      <c r="D110" s="88"/>
      <c r="E110" s="88"/>
      <c r="F110" s="138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5" ht="25.5">
      <c r="A111" s="60" t="s">
        <v>155</v>
      </c>
      <c r="B111" s="99" t="s">
        <v>138</v>
      </c>
      <c r="C111" s="83" t="s">
        <v>156</v>
      </c>
      <c r="D111" s="48">
        <v>1</v>
      </c>
      <c r="E111" s="35" t="s">
        <v>157</v>
      </c>
      <c r="F111" s="185">
        <v>2700</v>
      </c>
      <c r="G111" s="28">
        <v>0</v>
      </c>
      <c r="H111" s="28">
        <v>0</v>
      </c>
      <c r="I111" s="25" t="e">
        <f>#REF!*#REF!</f>
        <v>#REF!</v>
      </c>
      <c r="J111" s="14" t="e">
        <f>(#REF!-#REF!)/#REF!</f>
        <v>#REF!</v>
      </c>
      <c r="K111" s="27">
        <v>1</v>
      </c>
      <c r="L111" s="27">
        <f>K111*F111</f>
        <v>2700</v>
      </c>
      <c r="N111" s="6">
        <v>1</v>
      </c>
      <c r="O111" s="6">
        <v>2700</v>
      </c>
    </row>
    <row r="112" spans="1:16" ht="12.75">
      <c r="A112" s="55" t="s">
        <v>158</v>
      </c>
      <c r="B112" s="203" t="s">
        <v>159</v>
      </c>
      <c r="C112" s="204"/>
      <c r="D112" s="204"/>
      <c r="E112" s="20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15" ht="12.75">
      <c r="A113" s="102" t="s">
        <v>160</v>
      </c>
      <c r="B113" s="218" t="s">
        <v>161</v>
      </c>
      <c r="C113" s="224"/>
      <c r="D113" s="211" t="s">
        <v>162</v>
      </c>
      <c r="E113" s="218"/>
      <c r="F113" s="185">
        <v>33600</v>
      </c>
      <c r="G113" s="28">
        <v>15</v>
      </c>
      <c r="H113" s="28">
        <v>504000</v>
      </c>
      <c r="I113" s="25" t="e">
        <f>#REF!*#REF!</f>
        <v>#REF!</v>
      </c>
      <c r="J113" s="14" t="e">
        <f>(#REF!-#REF!)/#REF!</f>
        <v>#REF!</v>
      </c>
      <c r="K113" s="27">
        <f>ROUNDUP(G113/6*8,0)</f>
        <v>20</v>
      </c>
      <c r="L113" s="27">
        <f>K113*F113</f>
        <v>672000</v>
      </c>
      <c r="N113" s="6">
        <v>20</v>
      </c>
      <c r="O113" s="6">
        <v>672000</v>
      </c>
    </row>
    <row r="114" spans="1:15" ht="12.75">
      <c r="A114" s="102" t="s">
        <v>163</v>
      </c>
      <c r="B114" s="218" t="s">
        <v>164</v>
      </c>
      <c r="C114" s="224"/>
      <c r="D114" s="211"/>
      <c r="E114" s="218"/>
      <c r="F114" s="185">
        <v>22400</v>
      </c>
      <c r="G114" s="28"/>
      <c r="H114" s="28"/>
      <c r="I114" s="25" t="e">
        <f>#REF!*#REF!</f>
        <v>#REF!</v>
      </c>
      <c r="J114" s="14" t="e">
        <f>(#REF!-#REF!)/#REF!</f>
        <v>#REF!</v>
      </c>
      <c r="K114" s="27">
        <v>1</v>
      </c>
      <c r="L114" s="27">
        <f>K114*F114</f>
        <v>22400</v>
      </c>
      <c r="N114" s="6">
        <v>1</v>
      </c>
      <c r="O114" s="6">
        <v>22400</v>
      </c>
    </row>
    <row r="115" spans="1:16" ht="12.75">
      <c r="A115" s="103">
        <v>8</v>
      </c>
      <c r="B115" s="203" t="s">
        <v>165</v>
      </c>
      <c r="C115" s="204"/>
      <c r="D115" s="204"/>
      <c r="E115" s="20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</row>
    <row r="116" spans="1:16" ht="12.75">
      <c r="A116" s="222" t="s">
        <v>168</v>
      </c>
      <c r="B116" s="223"/>
      <c r="C116" s="223"/>
      <c r="D116" s="223"/>
      <c r="E116" s="223"/>
      <c r="F116" s="138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5" ht="25.5">
      <c r="A117" s="198" t="s">
        <v>166</v>
      </c>
      <c r="B117" s="192" t="s">
        <v>167</v>
      </c>
      <c r="C117" s="195" t="s">
        <v>168</v>
      </c>
      <c r="D117" s="48">
        <v>1</v>
      </c>
      <c r="E117" s="35" t="s">
        <v>169</v>
      </c>
      <c r="F117" s="185">
        <v>2400</v>
      </c>
      <c r="G117" s="97">
        <v>179</v>
      </c>
      <c r="H117" s="28"/>
      <c r="I117" s="25" t="e">
        <f>#REF!*#REF!</f>
        <v>#REF!</v>
      </c>
      <c r="J117" s="14" t="e">
        <f>(#REF!-#REF!)/#REF!</f>
        <v>#REF!</v>
      </c>
      <c r="K117" s="27">
        <f>ROUNDUP(G117/6*8,0)</f>
        <v>239</v>
      </c>
      <c r="L117" s="27">
        <f>K117*F117</f>
        <v>573600</v>
      </c>
      <c r="N117" s="6">
        <v>239</v>
      </c>
      <c r="O117" s="6">
        <v>573600</v>
      </c>
    </row>
    <row r="118" spans="1:15" ht="25.5">
      <c r="A118" s="198"/>
      <c r="B118" s="193"/>
      <c r="C118" s="196"/>
      <c r="D118" s="48">
        <v>2</v>
      </c>
      <c r="E118" s="35" t="s">
        <v>170</v>
      </c>
      <c r="F118" s="185">
        <v>2400</v>
      </c>
      <c r="G118" s="97">
        <v>254.5</v>
      </c>
      <c r="H118" s="28"/>
      <c r="I118" s="25" t="e">
        <f>#REF!*#REF!</f>
        <v>#REF!</v>
      </c>
      <c r="J118" s="14" t="e">
        <f>(#REF!-#REF!)/#REF!</f>
        <v>#REF!</v>
      </c>
      <c r="K118" s="27">
        <f>ROUNDUP(G118/6*8,0)</f>
        <v>340</v>
      </c>
      <c r="L118" s="27">
        <f>K118*F118</f>
        <v>816000</v>
      </c>
      <c r="M118" s="6">
        <f>509/2</f>
        <v>254.5</v>
      </c>
      <c r="N118" s="6">
        <v>679</v>
      </c>
      <c r="O118" s="6">
        <v>1629600</v>
      </c>
    </row>
    <row r="119" spans="1:15" ht="25.5">
      <c r="A119" s="198"/>
      <c r="B119" s="193"/>
      <c r="C119" s="196"/>
      <c r="D119" s="48">
        <v>3</v>
      </c>
      <c r="E119" s="35" t="s">
        <v>171</v>
      </c>
      <c r="F119" s="185">
        <v>2350</v>
      </c>
      <c r="G119" s="28">
        <v>316</v>
      </c>
      <c r="H119" s="28">
        <v>689182</v>
      </c>
      <c r="I119" s="25" t="e">
        <f>#REF!*#REF!</f>
        <v>#REF!</v>
      </c>
      <c r="J119" s="14" t="e">
        <f>(#REF!-#REF!)/#REF!</f>
        <v>#REF!</v>
      </c>
      <c r="K119" s="27">
        <f>ROUNDUP(G119/6*8,0)</f>
        <v>422</v>
      </c>
      <c r="L119" s="27">
        <f>K119*F119</f>
        <v>991700</v>
      </c>
      <c r="N119" s="6">
        <v>422</v>
      </c>
      <c r="O119" s="6">
        <v>991700</v>
      </c>
    </row>
    <row r="120" spans="1:15" ht="25.5">
      <c r="A120" s="198"/>
      <c r="B120" s="193"/>
      <c r="C120" s="196"/>
      <c r="D120" s="48">
        <v>4</v>
      </c>
      <c r="E120" s="35" t="s">
        <v>172</v>
      </c>
      <c r="F120" s="185">
        <v>2400</v>
      </c>
      <c r="G120" s="28">
        <v>0</v>
      </c>
      <c r="H120" s="28"/>
      <c r="I120" s="25" t="e">
        <f>#REF!*#REF!</f>
        <v>#REF!</v>
      </c>
      <c r="J120" s="14" t="e">
        <f>(#REF!-#REF!)/#REF!</f>
        <v>#REF!</v>
      </c>
      <c r="K120" s="27">
        <v>1</v>
      </c>
      <c r="L120" s="27">
        <f>K120*F120</f>
        <v>2400</v>
      </c>
      <c r="N120" s="6">
        <v>1</v>
      </c>
      <c r="O120" s="6">
        <v>2400</v>
      </c>
    </row>
    <row r="121" spans="1:15" ht="25.5">
      <c r="A121" s="198"/>
      <c r="B121" s="194"/>
      <c r="C121" s="197"/>
      <c r="D121" s="48">
        <v>5</v>
      </c>
      <c r="E121" s="35" t="s">
        <v>173</v>
      </c>
      <c r="F121" s="185">
        <v>2400</v>
      </c>
      <c r="G121" s="28">
        <v>254.5</v>
      </c>
      <c r="H121" s="28"/>
      <c r="I121" s="25" t="e">
        <f>#REF!*#REF!</f>
        <v>#REF!</v>
      </c>
      <c r="J121" s="14" t="e">
        <f>(#REF!-#REF!)/#REF!</f>
        <v>#REF!</v>
      </c>
      <c r="K121" s="27">
        <f>ROUNDUP(G121/6*8,0)</f>
        <v>340</v>
      </c>
      <c r="L121" s="27">
        <f>K121*F121</f>
        <v>816000</v>
      </c>
      <c r="N121" s="6">
        <v>1</v>
      </c>
      <c r="O121" s="6">
        <v>2400</v>
      </c>
    </row>
    <row r="122" spans="1:16" ht="12.75">
      <c r="A122" s="222" t="s">
        <v>175</v>
      </c>
      <c r="B122" s="223"/>
      <c r="C122" s="223"/>
      <c r="D122" s="223"/>
      <c r="E122" s="223"/>
      <c r="F122" s="1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5" ht="25.5">
      <c r="A123" s="189" t="s">
        <v>174</v>
      </c>
      <c r="B123" s="226" t="s">
        <v>167</v>
      </c>
      <c r="C123" s="195" t="s">
        <v>175</v>
      </c>
      <c r="D123" s="104">
        <v>1</v>
      </c>
      <c r="E123" s="35" t="s">
        <v>176</v>
      </c>
      <c r="F123" s="185">
        <v>2400</v>
      </c>
      <c r="G123" s="28">
        <v>132</v>
      </c>
      <c r="H123" s="28">
        <v>275200</v>
      </c>
      <c r="I123" s="25" t="e">
        <f>#REF!*#REF!</f>
        <v>#REF!</v>
      </c>
      <c r="J123" s="14" t="e">
        <f>(#REF!-#REF!)/#REF!</f>
        <v>#REF!</v>
      </c>
      <c r="K123" s="27">
        <f aca="true" t="shared" si="2" ref="K123:K129">ROUNDUP(G123/6*8,0)</f>
        <v>176</v>
      </c>
      <c r="L123" s="27">
        <f aca="true" t="shared" si="3" ref="L123:L129">K123*F123</f>
        <v>422400</v>
      </c>
      <c r="N123" s="6">
        <v>176</v>
      </c>
      <c r="O123" s="6">
        <v>422400</v>
      </c>
    </row>
    <row r="124" spans="1:15" ht="25.5">
      <c r="A124" s="190"/>
      <c r="B124" s="227"/>
      <c r="C124" s="196"/>
      <c r="D124" s="105">
        <v>2</v>
      </c>
      <c r="E124" s="24" t="s">
        <v>177</v>
      </c>
      <c r="F124" s="185">
        <v>2400</v>
      </c>
      <c r="G124" s="97">
        <v>48.5</v>
      </c>
      <c r="H124" s="28"/>
      <c r="I124" s="25" t="e">
        <f>#REF!*#REF!</f>
        <v>#REF!</v>
      </c>
      <c r="J124" s="14"/>
      <c r="K124" s="27">
        <f t="shared" si="2"/>
        <v>65</v>
      </c>
      <c r="L124" s="27">
        <f t="shared" si="3"/>
        <v>156000</v>
      </c>
      <c r="M124" s="6">
        <f>97/2</f>
        <v>48.5</v>
      </c>
      <c r="N124" s="6">
        <v>130</v>
      </c>
      <c r="O124" s="6">
        <v>312000</v>
      </c>
    </row>
    <row r="125" spans="1:15" ht="25.5">
      <c r="A125" s="190"/>
      <c r="B125" s="227"/>
      <c r="C125" s="196"/>
      <c r="D125" s="104">
        <v>3</v>
      </c>
      <c r="E125" s="35" t="s">
        <v>178</v>
      </c>
      <c r="F125" s="185">
        <v>2400</v>
      </c>
      <c r="G125" s="97">
        <v>178</v>
      </c>
      <c r="H125" s="28"/>
      <c r="I125" s="25" t="e">
        <f>#REF!*#REF!</f>
        <v>#REF!</v>
      </c>
      <c r="J125" s="14"/>
      <c r="K125" s="27">
        <f t="shared" si="2"/>
        <v>238</v>
      </c>
      <c r="L125" s="27">
        <f t="shared" si="3"/>
        <v>571200</v>
      </c>
      <c r="M125" s="6">
        <f>356/2</f>
        <v>178</v>
      </c>
      <c r="N125" s="6">
        <v>475</v>
      </c>
      <c r="O125" s="6">
        <v>1140000</v>
      </c>
    </row>
    <row r="126" spans="1:15" ht="25.5">
      <c r="A126" s="190"/>
      <c r="B126" s="227"/>
      <c r="C126" s="196"/>
      <c r="D126" s="80">
        <v>4</v>
      </c>
      <c r="E126" s="35" t="s">
        <v>179</v>
      </c>
      <c r="F126" s="185">
        <v>2320</v>
      </c>
      <c r="G126" s="28">
        <v>6</v>
      </c>
      <c r="H126" s="28">
        <v>13920</v>
      </c>
      <c r="I126" s="25" t="e">
        <f>#REF!*#REF!</f>
        <v>#REF!</v>
      </c>
      <c r="J126" s="14" t="e">
        <f>(#REF!-#REF!)/#REF!</f>
        <v>#REF!</v>
      </c>
      <c r="K126" s="27">
        <f t="shared" si="2"/>
        <v>8</v>
      </c>
      <c r="L126" s="27">
        <f t="shared" si="3"/>
        <v>18560</v>
      </c>
      <c r="N126" s="6">
        <v>8</v>
      </c>
      <c r="O126" s="6">
        <v>18560</v>
      </c>
    </row>
    <row r="127" spans="1:15" ht="25.5">
      <c r="A127" s="190"/>
      <c r="B127" s="227"/>
      <c r="C127" s="196"/>
      <c r="D127" s="80">
        <v>5</v>
      </c>
      <c r="E127" s="35" t="s">
        <v>180</v>
      </c>
      <c r="F127" s="185">
        <v>2320</v>
      </c>
      <c r="G127" s="97">
        <v>172</v>
      </c>
      <c r="H127" s="28">
        <v>386362.80000000005</v>
      </c>
      <c r="I127" s="25" t="e">
        <f>#REF!*#REF!</f>
        <v>#REF!</v>
      </c>
      <c r="J127" s="14" t="e">
        <f>(#REF!-#REF!)/#REF!</f>
        <v>#REF!</v>
      </c>
      <c r="K127" s="27">
        <f t="shared" si="2"/>
        <v>230</v>
      </c>
      <c r="L127" s="27">
        <f t="shared" si="3"/>
        <v>533600</v>
      </c>
      <c r="N127" s="6">
        <v>230</v>
      </c>
      <c r="O127" s="6">
        <v>533600</v>
      </c>
    </row>
    <row r="128" spans="1:15" ht="25.5">
      <c r="A128" s="190"/>
      <c r="B128" s="227"/>
      <c r="C128" s="196"/>
      <c r="D128" s="84">
        <v>6</v>
      </c>
      <c r="E128" s="24" t="s">
        <v>181</v>
      </c>
      <c r="F128" s="185">
        <v>2400</v>
      </c>
      <c r="G128" s="28">
        <v>48.5</v>
      </c>
      <c r="H128" s="28"/>
      <c r="I128" s="25" t="e">
        <f>#REF!*#REF!</f>
        <v>#REF!</v>
      </c>
      <c r="J128" s="14"/>
      <c r="K128" s="27">
        <f t="shared" si="2"/>
        <v>65</v>
      </c>
      <c r="L128" s="27">
        <f t="shared" si="3"/>
        <v>156000</v>
      </c>
      <c r="N128" s="6">
        <v>1</v>
      </c>
      <c r="O128" s="6">
        <v>2400</v>
      </c>
    </row>
    <row r="129" spans="1:15" ht="25.5">
      <c r="A129" s="191"/>
      <c r="B129" s="228"/>
      <c r="C129" s="197"/>
      <c r="D129" s="80">
        <v>7</v>
      </c>
      <c r="E129" s="35" t="s">
        <v>182</v>
      </c>
      <c r="F129" s="185">
        <v>2400</v>
      </c>
      <c r="G129" s="28">
        <v>178</v>
      </c>
      <c r="H129" s="25"/>
      <c r="I129" s="25" t="e">
        <f>#REF!*#REF!</f>
        <v>#REF!</v>
      </c>
      <c r="J129" s="14"/>
      <c r="K129" s="27">
        <f t="shared" si="2"/>
        <v>238</v>
      </c>
      <c r="L129" s="27">
        <f t="shared" si="3"/>
        <v>571200</v>
      </c>
      <c r="N129" s="6">
        <v>1</v>
      </c>
      <c r="O129" s="6">
        <v>2400</v>
      </c>
    </row>
    <row r="130" spans="1:16" ht="12.75">
      <c r="A130" s="61" t="s">
        <v>183</v>
      </c>
      <c r="B130" s="229" t="s">
        <v>184</v>
      </c>
      <c r="C130" s="230"/>
      <c r="D130" s="231"/>
      <c r="E130" s="231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</row>
    <row r="131" spans="1:15" ht="12.75">
      <c r="A131" s="106"/>
      <c r="B131" s="107"/>
      <c r="C131" s="108"/>
      <c r="D131" s="109"/>
      <c r="E131" s="109"/>
      <c r="F131" s="185">
        <v>148</v>
      </c>
      <c r="G131" s="28">
        <v>96</v>
      </c>
      <c r="H131" s="28">
        <v>13157</v>
      </c>
      <c r="I131" s="25" t="e">
        <f>#REF!*#REF!</f>
        <v>#REF!</v>
      </c>
      <c r="J131" s="14" t="e">
        <f>(#REF!-#REF!)/#REF!</f>
        <v>#REF!</v>
      </c>
      <c r="K131" s="27">
        <f>ROUNDUP(G131/6*8,0)</f>
        <v>128</v>
      </c>
      <c r="L131" s="27">
        <f>K131*F131</f>
        <v>18944</v>
      </c>
      <c r="N131" s="6">
        <v>128</v>
      </c>
      <c r="O131" s="6">
        <v>18944</v>
      </c>
    </row>
    <row r="132" spans="1:16" ht="12.75">
      <c r="A132" s="103">
        <v>10</v>
      </c>
      <c r="B132" s="203" t="s">
        <v>185</v>
      </c>
      <c r="C132" s="204"/>
      <c r="D132" s="204"/>
      <c r="E132" s="20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5" ht="12.75">
      <c r="A133" s="71" t="s">
        <v>186</v>
      </c>
      <c r="B133" s="211" t="s">
        <v>187</v>
      </c>
      <c r="C133" s="211"/>
      <c r="D133" s="211"/>
      <c r="E133" s="218"/>
      <c r="F133" s="185">
        <v>440</v>
      </c>
      <c r="G133" s="28">
        <v>5</v>
      </c>
      <c r="H133" s="28">
        <v>1680</v>
      </c>
      <c r="I133" s="25" t="e">
        <f>#REF!*#REF!</f>
        <v>#REF!</v>
      </c>
      <c r="J133" s="14" t="e">
        <f>(#REF!-#REF!)/#REF!</f>
        <v>#REF!</v>
      </c>
      <c r="K133" s="27">
        <f>ROUNDUP(G133/6*8,0)</f>
        <v>7</v>
      </c>
      <c r="L133" s="27">
        <f>K133*F133</f>
        <v>3080</v>
      </c>
      <c r="N133" s="6">
        <v>7</v>
      </c>
      <c r="O133" s="6">
        <v>3080</v>
      </c>
    </row>
    <row r="134" spans="1:15" ht="12.75">
      <c r="A134" s="71" t="s">
        <v>188</v>
      </c>
      <c r="B134" s="211" t="s">
        <v>189</v>
      </c>
      <c r="C134" s="211"/>
      <c r="D134" s="211"/>
      <c r="E134" s="218"/>
      <c r="F134" s="185">
        <v>440</v>
      </c>
      <c r="G134" s="28">
        <v>88</v>
      </c>
      <c r="H134" s="28">
        <v>30994</v>
      </c>
      <c r="I134" s="25" t="e">
        <f>#REF!*#REF!</f>
        <v>#REF!</v>
      </c>
      <c r="J134" s="14" t="e">
        <f>(#REF!-#REF!)/#REF!</f>
        <v>#REF!</v>
      </c>
      <c r="K134" s="27">
        <f>ROUNDUP(G134/6*8,0)</f>
        <v>118</v>
      </c>
      <c r="L134" s="27">
        <f>K134*F134</f>
        <v>51920</v>
      </c>
      <c r="N134" s="6">
        <v>118</v>
      </c>
      <c r="O134" s="6">
        <v>51920</v>
      </c>
    </row>
    <row r="135" spans="1:16" ht="12.75">
      <c r="A135" s="71" t="s">
        <v>190</v>
      </c>
      <c r="B135" s="211" t="s">
        <v>191</v>
      </c>
      <c r="C135" s="211"/>
      <c r="D135" s="211"/>
      <c r="E135" s="218"/>
      <c r="F135" s="185">
        <v>612</v>
      </c>
      <c r="G135" s="28">
        <v>0</v>
      </c>
      <c r="H135" s="28"/>
      <c r="I135" s="25" t="e">
        <f>#REF!*#REF!</f>
        <v>#REF!</v>
      </c>
      <c r="J135" s="14"/>
      <c r="K135" s="27">
        <v>33</v>
      </c>
      <c r="L135" s="27">
        <f>K135*F135</f>
        <v>20196</v>
      </c>
      <c r="M135" s="54">
        <v>50</v>
      </c>
      <c r="N135" s="6">
        <v>33</v>
      </c>
      <c r="O135" s="6">
        <v>20196</v>
      </c>
      <c r="P135" s="6">
        <f>M135/12*8</f>
        <v>33.333333333333336</v>
      </c>
    </row>
    <row r="136" spans="1:16" ht="12.75">
      <c r="A136" s="71" t="s">
        <v>192</v>
      </c>
      <c r="B136" s="211" t="s">
        <v>193</v>
      </c>
      <c r="C136" s="211"/>
      <c r="D136" s="211"/>
      <c r="E136" s="218"/>
      <c r="F136" s="185">
        <v>1231</v>
      </c>
      <c r="G136" s="28">
        <v>0</v>
      </c>
      <c r="H136" s="28"/>
      <c r="I136" s="25" t="e">
        <f>#REF!*#REF!</f>
        <v>#REF!</v>
      </c>
      <c r="J136" s="14"/>
      <c r="K136" s="27">
        <v>66</v>
      </c>
      <c r="L136" s="27">
        <f>K136*F136</f>
        <v>81246</v>
      </c>
      <c r="M136" s="54">
        <v>100</v>
      </c>
      <c r="N136" s="6">
        <v>66</v>
      </c>
      <c r="O136" s="6">
        <v>81246</v>
      </c>
      <c r="P136" s="6">
        <f>M136/12*8</f>
        <v>66.66666666666667</v>
      </c>
    </row>
    <row r="137" spans="1:16" ht="12.75">
      <c r="A137" s="71" t="s">
        <v>194</v>
      </c>
      <c r="B137" s="211" t="s">
        <v>195</v>
      </c>
      <c r="C137" s="211"/>
      <c r="D137" s="211"/>
      <c r="E137" s="218"/>
      <c r="F137" s="185">
        <v>2700</v>
      </c>
      <c r="G137" s="28">
        <v>0</v>
      </c>
      <c r="H137" s="28"/>
      <c r="I137" s="25" t="e">
        <f>#REF!*#REF!</f>
        <v>#REF!</v>
      </c>
      <c r="J137" s="14"/>
      <c r="K137" s="27">
        <v>33</v>
      </c>
      <c r="L137" s="27">
        <f>K137*F137</f>
        <v>89100</v>
      </c>
      <c r="M137" s="54">
        <v>50</v>
      </c>
      <c r="N137" s="6">
        <v>33</v>
      </c>
      <c r="O137" s="6">
        <v>89100</v>
      </c>
      <c r="P137" s="6">
        <f>M137/12*8</f>
        <v>33.333333333333336</v>
      </c>
    </row>
    <row r="138" spans="1:16" ht="12.75">
      <c r="A138" s="103">
        <v>11</v>
      </c>
      <c r="B138" s="203" t="s">
        <v>196</v>
      </c>
      <c r="C138" s="204"/>
      <c r="D138" s="204"/>
      <c r="E138" s="20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</row>
    <row r="139" spans="1:15" ht="12.75">
      <c r="A139" s="225">
        <v>11</v>
      </c>
      <c r="B139" s="205" t="s">
        <v>197</v>
      </c>
      <c r="C139" s="205"/>
      <c r="D139" s="48">
        <v>1</v>
      </c>
      <c r="E139" s="35" t="s">
        <v>198</v>
      </c>
      <c r="F139" s="185">
        <v>1080</v>
      </c>
      <c r="G139" s="28">
        <v>1</v>
      </c>
      <c r="H139" s="28">
        <v>1800</v>
      </c>
      <c r="I139" s="25" t="e">
        <f>#REF!*#REF!</f>
        <v>#REF!</v>
      </c>
      <c r="J139" s="14" t="e">
        <f>(#REF!-#REF!)/#REF!</f>
        <v>#REF!</v>
      </c>
      <c r="K139" s="27">
        <f>ROUNDUP(G139/6*8,0)</f>
        <v>2</v>
      </c>
      <c r="L139" s="27">
        <f>K139*F139</f>
        <v>2160</v>
      </c>
      <c r="N139" s="6">
        <v>2</v>
      </c>
      <c r="O139" s="6">
        <v>2160</v>
      </c>
    </row>
    <row r="140" spans="1:15" ht="12.75">
      <c r="A140" s="225"/>
      <c r="B140" s="205"/>
      <c r="C140" s="205"/>
      <c r="D140" s="48">
        <v>2</v>
      </c>
      <c r="E140" s="35" t="s">
        <v>199</v>
      </c>
      <c r="F140" s="185">
        <v>1080</v>
      </c>
      <c r="G140" s="28">
        <v>0</v>
      </c>
      <c r="H140" s="28"/>
      <c r="I140" s="25" t="e">
        <f>#REF!*#REF!</f>
        <v>#REF!</v>
      </c>
      <c r="J140" s="14" t="e">
        <f>(#REF!-#REF!)/#REF!</f>
        <v>#REF!</v>
      </c>
      <c r="K140" s="27">
        <v>1</v>
      </c>
      <c r="L140" s="27">
        <f>K140*F140</f>
        <v>1080</v>
      </c>
      <c r="N140" s="6">
        <v>1</v>
      </c>
      <c r="O140" s="6">
        <v>1080</v>
      </c>
    </row>
    <row r="141" spans="1:16" ht="12.75">
      <c r="A141" s="103">
        <v>12</v>
      </c>
      <c r="B141" s="203" t="s">
        <v>200</v>
      </c>
      <c r="C141" s="204"/>
      <c r="D141" s="204"/>
      <c r="E141" s="20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5" ht="25.5">
      <c r="A142" s="189" t="s">
        <v>201</v>
      </c>
      <c r="B142" s="226" t="s">
        <v>202</v>
      </c>
      <c r="C142" s="240"/>
      <c r="D142" s="48">
        <v>1</v>
      </c>
      <c r="E142" s="35" t="s">
        <v>203</v>
      </c>
      <c r="F142" s="185">
        <v>6000</v>
      </c>
      <c r="G142" s="28">
        <v>96</v>
      </c>
      <c r="H142" s="28">
        <v>498683.31999999995</v>
      </c>
      <c r="I142" s="25" t="e">
        <f>#REF!*#REF!</f>
        <v>#REF!</v>
      </c>
      <c r="J142" s="14" t="e">
        <f>(#REF!-#REF!)/#REF!</f>
        <v>#REF!</v>
      </c>
      <c r="K142" s="27">
        <f>ROUNDUP(G142/6*8,0)</f>
        <v>128</v>
      </c>
      <c r="L142" s="27">
        <f>K142*F142</f>
        <v>768000</v>
      </c>
      <c r="N142" s="6">
        <v>128</v>
      </c>
      <c r="O142" s="6">
        <v>768000</v>
      </c>
    </row>
    <row r="143" spans="1:15" ht="38.25">
      <c r="A143" s="190"/>
      <c r="B143" s="227"/>
      <c r="C143" s="241"/>
      <c r="D143" s="48">
        <v>2</v>
      </c>
      <c r="E143" s="35" t="s">
        <v>204</v>
      </c>
      <c r="F143" s="185">
        <v>5200</v>
      </c>
      <c r="G143" s="28">
        <v>0</v>
      </c>
      <c r="H143" s="28">
        <v>0</v>
      </c>
      <c r="I143" s="25" t="e">
        <f>#REF!*#REF!</f>
        <v>#REF!</v>
      </c>
      <c r="J143" s="14" t="e">
        <f>(#REF!-#REF!)/#REF!</f>
        <v>#REF!</v>
      </c>
      <c r="K143" s="27">
        <v>1</v>
      </c>
      <c r="L143" s="27">
        <f>K143*F143</f>
        <v>5200</v>
      </c>
      <c r="N143" s="6">
        <v>1</v>
      </c>
      <c r="O143" s="6">
        <v>5200</v>
      </c>
    </row>
    <row r="144" spans="1:15" ht="12.75">
      <c r="A144" s="190"/>
      <c r="B144" s="227"/>
      <c r="C144" s="241"/>
      <c r="D144" s="91">
        <v>3</v>
      </c>
      <c r="E144" s="35" t="s">
        <v>205</v>
      </c>
      <c r="F144" s="185">
        <v>5550</v>
      </c>
      <c r="G144" s="28">
        <v>41</v>
      </c>
      <c r="H144" s="28">
        <v>166589.8</v>
      </c>
      <c r="I144" s="25" t="e">
        <f>#REF!*#REF!</f>
        <v>#REF!</v>
      </c>
      <c r="J144" s="14" t="e">
        <f>(#REF!-#REF!)/#REF!</f>
        <v>#REF!</v>
      </c>
      <c r="K144" s="27">
        <f>ROUNDUP(G144/6*8,0)</f>
        <v>55</v>
      </c>
      <c r="L144" s="27">
        <f>K144*F144</f>
        <v>305250</v>
      </c>
      <c r="N144" s="6">
        <v>55</v>
      </c>
      <c r="O144" s="6">
        <v>305250</v>
      </c>
    </row>
    <row r="145" spans="1:16" ht="12.75">
      <c r="A145" s="243"/>
      <c r="B145" s="243"/>
      <c r="C145" s="243"/>
      <c r="D145" s="243"/>
      <c r="E145" s="244"/>
      <c r="F145" s="138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5" ht="25.5">
      <c r="A146" s="189" t="s">
        <v>206</v>
      </c>
      <c r="B146" s="226" t="s">
        <v>207</v>
      </c>
      <c r="C146" s="240"/>
      <c r="D146" s="48">
        <v>1</v>
      </c>
      <c r="E146" s="24" t="s">
        <v>208</v>
      </c>
      <c r="F146" s="185">
        <v>6000</v>
      </c>
      <c r="G146" s="28">
        <v>8</v>
      </c>
      <c r="H146" s="28">
        <v>48000</v>
      </c>
      <c r="I146" s="25" t="e">
        <f>#REF!*#REF!</f>
        <v>#REF!</v>
      </c>
      <c r="J146" s="14" t="e">
        <f>(#REF!-#REF!)/#REF!</f>
        <v>#REF!</v>
      </c>
      <c r="K146" s="27">
        <f>ROUNDUP(G146/6*8,0)</f>
        <v>11</v>
      </c>
      <c r="L146" s="27">
        <f aca="true" t="shared" si="4" ref="L146:L154">K146*F146</f>
        <v>66000</v>
      </c>
      <c r="N146" s="6">
        <v>11</v>
      </c>
      <c r="O146" s="6">
        <v>66000</v>
      </c>
    </row>
    <row r="147" spans="1:15" ht="25.5">
      <c r="A147" s="190"/>
      <c r="B147" s="227"/>
      <c r="C147" s="241"/>
      <c r="D147" s="48">
        <v>2</v>
      </c>
      <c r="E147" s="35" t="s">
        <v>209</v>
      </c>
      <c r="F147" s="185">
        <v>6000</v>
      </c>
      <c r="G147" s="28">
        <v>0</v>
      </c>
      <c r="H147" s="28">
        <v>0</v>
      </c>
      <c r="I147" s="25" t="e">
        <f>#REF!*#REF!</f>
        <v>#REF!</v>
      </c>
      <c r="J147" s="14" t="e">
        <f>(#REF!-#REF!)/#REF!</f>
        <v>#REF!</v>
      </c>
      <c r="K147" s="27">
        <v>1</v>
      </c>
      <c r="L147" s="27">
        <f t="shared" si="4"/>
        <v>6000</v>
      </c>
      <c r="N147" s="6">
        <v>1</v>
      </c>
      <c r="O147" s="6">
        <v>6000</v>
      </c>
    </row>
    <row r="148" spans="1:15" ht="12.75">
      <c r="A148" s="190"/>
      <c r="B148" s="227"/>
      <c r="C148" s="241"/>
      <c r="D148" s="48">
        <v>3</v>
      </c>
      <c r="E148" s="35" t="s">
        <v>210</v>
      </c>
      <c r="F148" s="185">
        <v>6000</v>
      </c>
      <c r="G148" s="28">
        <v>2</v>
      </c>
      <c r="H148" s="28">
        <v>12000</v>
      </c>
      <c r="I148" s="25" t="e">
        <f>#REF!*#REF!</f>
        <v>#REF!</v>
      </c>
      <c r="J148" s="14" t="e">
        <f>(#REF!-#REF!)/#REF!</f>
        <v>#REF!</v>
      </c>
      <c r="K148" s="27">
        <f>ROUNDUP(G148/6*8,0)</f>
        <v>3</v>
      </c>
      <c r="L148" s="27">
        <f t="shared" si="4"/>
        <v>18000</v>
      </c>
      <c r="N148" s="6">
        <v>3</v>
      </c>
      <c r="O148" s="6">
        <v>18000</v>
      </c>
    </row>
    <row r="149" spans="1:15" ht="25.5">
      <c r="A149" s="190"/>
      <c r="B149" s="227"/>
      <c r="C149" s="241"/>
      <c r="D149" s="48">
        <v>4</v>
      </c>
      <c r="E149" s="35" t="s">
        <v>211</v>
      </c>
      <c r="F149" s="185">
        <v>6000</v>
      </c>
      <c r="G149" s="28">
        <v>8</v>
      </c>
      <c r="H149" s="110">
        <v>42440</v>
      </c>
      <c r="I149" s="25" t="e">
        <f>#REF!*#REF!</f>
        <v>#REF!</v>
      </c>
      <c r="J149" s="14" t="e">
        <f>(#REF!-#REF!)/#REF!</f>
        <v>#REF!</v>
      </c>
      <c r="K149" s="27">
        <f>ROUNDUP(G149/6*8,0)</f>
        <v>11</v>
      </c>
      <c r="L149" s="27">
        <f t="shared" si="4"/>
        <v>66000</v>
      </c>
      <c r="N149" s="6">
        <v>11</v>
      </c>
      <c r="O149" s="6">
        <v>66000</v>
      </c>
    </row>
    <row r="150" spans="1:15" ht="25.5">
      <c r="A150" s="190"/>
      <c r="B150" s="227"/>
      <c r="C150" s="241"/>
      <c r="D150" s="48">
        <v>5</v>
      </c>
      <c r="E150" s="35" t="s">
        <v>212</v>
      </c>
      <c r="F150" s="185">
        <v>6000</v>
      </c>
      <c r="G150" s="28">
        <v>0</v>
      </c>
      <c r="H150" s="28">
        <v>0</v>
      </c>
      <c r="I150" s="25" t="e">
        <f>#REF!*#REF!</f>
        <v>#REF!</v>
      </c>
      <c r="J150" s="14" t="e">
        <f>(#REF!-#REF!)/#REF!</f>
        <v>#REF!</v>
      </c>
      <c r="K150" s="27">
        <v>1</v>
      </c>
      <c r="L150" s="27">
        <f t="shared" si="4"/>
        <v>6000</v>
      </c>
      <c r="N150" s="6">
        <v>1</v>
      </c>
      <c r="O150" s="6">
        <v>6000</v>
      </c>
    </row>
    <row r="151" spans="1:15" ht="12.75">
      <c r="A151" s="190"/>
      <c r="B151" s="227"/>
      <c r="C151" s="241"/>
      <c r="D151" s="48">
        <v>6</v>
      </c>
      <c r="E151" s="35" t="s">
        <v>213</v>
      </c>
      <c r="F151" s="185">
        <v>6000</v>
      </c>
      <c r="G151" s="28">
        <v>5</v>
      </c>
      <c r="H151" s="28">
        <v>25000</v>
      </c>
      <c r="I151" s="25" t="e">
        <f>#REF!*#REF!</f>
        <v>#REF!</v>
      </c>
      <c r="J151" s="14" t="e">
        <f>(#REF!-#REF!)/#REF!</f>
        <v>#REF!</v>
      </c>
      <c r="K151" s="27">
        <f>ROUNDUP(G151/6*8,0)</f>
        <v>7</v>
      </c>
      <c r="L151" s="27">
        <f t="shared" si="4"/>
        <v>42000</v>
      </c>
      <c r="N151" s="6">
        <v>7</v>
      </c>
      <c r="O151" s="6">
        <v>42000</v>
      </c>
    </row>
    <row r="152" spans="1:15" ht="25.5">
      <c r="A152" s="190"/>
      <c r="B152" s="227"/>
      <c r="C152" s="241"/>
      <c r="D152" s="111">
        <v>7</v>
      </c>
      <c r="E152" s="112" t="s">
        <v>214</v>
      </c>
      <c r="F152" s="185">
        <v>6000</v>
      </c>
      <c r="G152" s="28">
        <v>10</v>
      </c>
      <c r="H152" s="28">
        <v>59675</v>
      </c>
      <c r="I152" s="25" t="e">
        <f>#REF!*#REF!</f>
        <v>#REF!</v>
      </c>
      <c r="J152" s="14" t="e">
        <f>(#REF!-#REF!)/#REF!</f>
        <v>#REF!</v>
      </c>
      <c r="K152" s="27">
        <f>ROUNDUP(G152/6*8,0)</f>
        <v>14</v>
      </c>
      <c r="L152" s="27">
        <f t="shared" si="4"/>
        <v>84000</v>
      </c>
      <c r="N152" s="6">
        <v>14</v>
      </c>
      <c r="O152" s="6">
        <v>84000</v>
      </c>
    </row>
    <row r="153" spans="1:15" ht="38.25">
      <c r="A153" s="190"/>
      <c r="B153" s="227"/>
      <c r="C153" s="241"/>
      <c r="D153" s="48">
        <v>8</v>
      </c>
      <c r="E153" s="24" t="s">
        <v>215</v>
      </c>
      <c r="F153" s="185">
        <v>6000</v>
      </c>
      <c r="G153" s="28">
        <v>4</v>
      </c>
      <c r="H153" s="28">
        <v>24000</v>
      </c>
      <c r="I153" s="25" t="e">
        <f>#REF!*#REF!</f>
        <v>#REF!</v>
      </c>
      <c r="J153" s="14" t="e">
        <f>(#REF!-#REF!)/#REF!</f>
        <v>#REF!</v>
      </c>
      <c r="K153" s="27">
        <f>ROUNDUP(G153/6*8,0)</f>
        <v>6</v>
      </c>
      <c r="L153" s="27">
        <f t="shared" si="4"/>
        <v>36000</v>
      </c>
      <c r="N153" s="6">
        <v>6</v>
      </c>
      <c r="O153" s="6">
        <v>36000</v>
      </c>
    </row>
    <row r="154" spans="1:15" ht="12.75">
      <c r="A154" s="191"/>
      <c r="B154" s="228"/>
      <c r="C154" s="242"/>
      <c r="D154" s="48">
        <v>9</v>
      </c>
      <c r="E154" s="35" t="s">
        <v>216</v>
      </c>
      <c r="F154" s="185">
        <v>6000</v>
      </c>
      <c r="G154" s="28">
        <v>4</v>
      </c>
      <c r="H154" s="28">
        <v>24000</v>
      </c>
      <c r="I154" s="25" t="e">
        <f>#REF!*#REF!</f>
        <v>#REF!</v>
      </c>
      <c r="J154" s="14" t="e">
        <f>(#REF!-#REF!)/#REF!</f>
        <v>#REF!</v>
      </c>
      <c r="K154" s="27">
        <f>ROUNDUP(G154/6*8,0)</f>
        <v>6</v>
      </c>
      <c r="L154" s="27">
        <f t="shared" si="4"/>
        <v>36000</v>
      </c>
      <c r="N154" s="6">
        <v>6</v>
      </c>
      <c r="O154" s="6">
        <v>36000</v>
      </c>
    </row>
    <row r="155" spans="1:16" ht="12.75">
      <c r="A155" s="103">
        <v>13</v>
      </c>
      <c r="B155" s="203" t="s">
        <v>217</v>
      </c>
      <c r="C155" s="204"/>
      <c r="D155" s="204"/>
      <c r="E155" s="20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</row>
    <row r="156" spans="1:15" ht="12.75">
      <c r="A156" s="232">
        <v>13</v>
      </c>
      <c r="B156" s="234" t="s">
        <v>218</v>
      </c>
      <c r="C156" s="235"/>
      <c r="D156" s="48">
        <v>1</v>
      </c>
      <c r="E156" s="35" t="s">
        <v>219</v>
      </c>
      <c r="F156" s="185">
        <v>50000</v>
      </c>
      <c r="G156" s="28">
        <v>0</v>
      </c>
      <c r="H156" s="28"/>
      <c r="I156" s="25" t="e">
        <f>#REF!*#REF!</f>
        <v>#REF!</v>
      </c>
      <c r="J156" s="14" t="e">
        <f>(#REF!-#REF!)/#REF!</f>
        <v>#REF!</v>
      </c>
      <c r="K156" s="27">
        <v>1</v>
      </c>
      <c r="L156" s="27">
        <f>K156*F156</f>
        <v>50000</v>
      </c>
      <c r="N156" s="6">
        <v>1</v>
      </c>
      <c r="O156" s="6">
        <v>50000</v>
      </c>
    </row>
    <row r="157" spans="1:15" ht="12.75">
      <c r="A157" s="233"/>
      <c r="B157" s="236"/>
      <c r="C157" s="237"/>
      <c r="D157" s="48">
        <v>2</v>
      </c>
      <c r="E157" s="35" t="s">
        <v>220</v>
      </c>
      <c r="F157" s="185">
        <v>50000</v>
      </c>
      <c r="G157" s="28">
        <v>0</v>
      </c>
      <c r="H157" s="28"/>
      <c r="I157" s="25" t="e">
        <f>#REF!*#REF!</f>
        <v>#REF!</v>
      </c>
      <c r="J157" s="14" t="e">
        <f>(#REF!-#REF!)/#REF!</f>
        <v>#REF!</v>
      </c>
      <c r="K157" s="27">
        <v>1</v>
      </c>
      <c r="L157" s="27">
        <f>K157*F157</f>
        <v>50000</v>
      </c>
      <c r="N157" s="6">
        <v>1</v>
      </c>
      <c r="O157" s="6">
        <v>50000</v>
      </c>
    </row>
    <row r="158" spans="1:15" ht="12.75">
      <c r="A158" s="233"/>
      <c r="B158" s="236"/>
      <c r="C158" s="237"/>
      <c r="D158" s="48">
        <v>3</v>
      </c>
      <c r="E158" s="35" t="s">
        <v>221</v>
      </c>
      <c r="F158" s="185">
        <v>50000</v>
      </c>
      <c r="G158" s="28">
        <v>0</v>
      </c>
      <c r="H158" s="28"/>
      <c r="I158" s="25" t="e">
        <f>#REF!*#REF!</f>
        <v>#REF!</v>
      </c>
      <c r="J158" s="14" t="e">
        <f>(#REF!-#REF!)/#REF!</f>
        <v>#REF!</v>
      </c>
      <c r="K158" s="27">
        <v>1</v>
      </c>
      <c r="L158" s="27">
        <f>K158*F158</f>
        <v>50000</v>
      </c>
      <c r="N158" s="6">
        <v>1</v>
      </c>
      <c r="O158" s="6">
        <v>50000</v>
      </c>
    </row>
    <row r="159" spans="1:16" ht="12.75">
      <c r="A159" s="103">
        <v>14</v>
      </c>
      <c r="B159" s="238" t="s">
        <v>222</v>
      </c>
      <c r="C159" s="239"/>
      <c r="D159" s="239"/>
      <c r="E159" s="239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5" ht="25.5">
      <c r="A160" s="225">
        <v>14</v>
      </c>
      <c r="B160" s="226" t="s">
        <v>223</v>
      </c>
      <c r="C160" s="240"/>
      <c r="D160" s="48">
        <v>1</v>
      </c>
      <c r="E160" s="35" t="s">
        <v>224</v>
      </c>
      <c r="F160" s="185">
        <v>50000</v>
      </c>
      <c r="G160" s="28">
        <v>0</v>
      </c>
      <c r="H160" s="28">
        <v>0</v>
      </c>
      <c r="I160" s="25" t="e">
        <f>#REF!*#REF!</f>
        <v>#REF!</v>
      </c>
      <c r="J160" s="14" t="e">
        <f>(#REF!-#REF!)/#REF!</f>
        <v>#REF!</v>
      </c>
      <c r="K160" s="27">
        <v>1</v>
      </c>
      <c r="L160" s="27">
        <f>K160*F160</f>
        <v>50000</v>
      </c>
      <c r="N160" s="6">
        <v>1</v>
      </c>
      <c r="O160" s="6">
        <v>50000</v>
      </c>
    </row>
    <row r="161" spans="1:15" ht="25.5">
      <c r="A161" s="225"/>
      <c r="B161" s="227"/>
      <c r="C161" s="241"/>
      <c r="D161" s="48">
        <v>2</v>
      </c>
      <c r="E161" s="35" t="s">
        <v>225</v>
      </c>
      <c r="F161" s="185">
        <v>50000</v>
      </c>
      <c r="G161" s="28">
        <v>5</v>
      </c>
      <c r="H161" s="28">
        <v>249999.2</v>
      </c>
      <c r="I161" s="25" t="e">
        <f>#REF!*#REF!</f>
        <v>#REF!</v>
      </c>
      <c r="J161" s="14" t="e">
        <f>(#REF!-#REF!)/#REF!</f>
        <v>#REF!</v>
      </c>
      <c r="K161" s="27">
        <f>ROUNDUP(G161/6*8,0)</f>
        <v>7</v>
      </c>
      <c r="L161" s="27">
        <f>K161*F161</f>
        <v>350000</v>
      </c>
      <c r="N161" s="6">
        <v>7</v>
      </c>
      <c r="O161" s="6">
        <v>350000</v>
      </c>
    </row>
    <row r="162" spans="1:15" ht="12.75">
      <c r="A162" s="225"/>
      <c r="B162" s="228"/>
      <c r="C162" s="242"/>
      <c r="D162" s="48">
        <v>3</v>
      </c>
      <c r="E162" s="24" t="s">
        <v>226</v>
      </c>
      <c r="F162" s="185">
        <v>50000</v>
      </c>
      <c r="G162" s="28">
        <v>0</v>
      </c>
      <c r="H162" s="28">
        <v>0</v>
      </c>
      <c r="I162" s="25" t="e">
        <f>#REF!*#REF!</f>
        <v>#REF!</v>
      </c>
      <c r="J162" s="14" t="e">
        <f>(#REF!-#REF!)/#REF!</f>
        <v>#REF!</v>
      </c>
      <c r="K162" s="27">
        <v>1</v>
      </c>
      <c r="L162" s="27">
        <f>K162*F162</f>
        <v>50000</v>
      </c>
      <c r="N162" s="6">
        <v>1</v>
      </c>
      <c r="O162" s="6">
        <v>50000</v>
      </c>
    </row>
    <row r="163" spans="1:16" ht="31.5" customHeight="1">
      <c r="A163" s="113">
        <v>15</v>
      </c>
      <c r="B163" s="250" t="s">
        <v>227</v>
      </c>
      <c r="C163" s="251"/>
      <c r="D163" s="251"/>
      <c r="E163" s="251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5" ht="25.5">
      <c r="A164" s="189" t="s">
        <v>228</v>
      </c>
      <c r="B164" s="252" t="s">
        <v>229</v>
      </c>
      <c r="C164" s="254" t="s">
        <v>230</v>
      </c>
      <c r="D164" s="114">
        <v>1</v>
      </c>
      <c r="E164" s="115" t="s">
        <v>231</v>
      </c>
      <c r="F164" s="185">
        <v>10000</v>
      </c>
      <c r="G164" s="28">
        <v>27</v>
      </c>
      <c r="H164" s="28">
        <v>261072.80000000002</v>
      </c>
      <c r="I164" s="25" t="e">
        <f>#REF!*#REF!</f>
        <v>#REF!</v>
      </c>
      <c r="J164" s="14" t="e">
        <f>(#REF!-#REF!)/#REF!</f>
        <v>#REF!</v>
      </c>
      <c r="K164" s="27">
        <f>ROUNDUP(G164/6*8,0)</f>
        <v>36</v>
      </c>
      <c r="L164" s="27">
        <f>K164*F164</f>
        <v>360000</v>
      </c>
      <c r="N164" s="6">
        <v>36</v>
      </c>
      <c r="O164" s="6">
        <v>360000</v>
      </c>
    </row>
    <row r="165" spans="1:15" ht="25.5">
      <c r="A165" s="190"/>
      <c r="B165" s="253"/>
      <c r="C165" s="255"/>
      <c r="D165" s="116">
        <v>2</v>
      </c>
      <c r="E165" s="115" t="s">
        <v>232</v>
      </c>
      <c r="F165" s="185">
        <v>10000</v>
      </c>
      <c r="G165" s="28">
        <v>9</v>
      </c>
      <c r="H165" s="28">
        <v>50000</v>
      </c>
      <c r="I165" s="25" t="e">
        <f>#REF!*#REF!</f>
        <v>#REF!</v>
      </c>
      <c r="J165" s="14" t="e">
        <f>(#REF!-#REF!)/#REF!</f>
        <v>#REF!</v>
      </c>
      <c r="K165" s="27">
        <f>ROUNDUP(G165/6*8,0)</f>
        <v>12</v>
      </c>
      <c r="L165" s="27">
        <f>K165*F165</f>
        <v>120000</v>
      </c>
      <c r="N165" s="6">
        <v>12</v>
      </c>
      <c r="O165" s="6">
        <v>120000</v>
      </c>
    </row>
    <row r="166" spans="1:16" ht="12.75">
      <c r="A166" s="32"/>
      <c r="B166" s="117"/>
      <c r="C166" s="118"/>
      <c r="D166" s="50"/>
      <c r="E166" s="33"/>
      <c r="F166" s="138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5" ht="12.75">
      <c r="A167" s="189" t="s">
        <v>233</v>
      </c>
      <c r="B167" s="252" t="s">
        <v>234</v>
      </c>
      <c r="C167" s="254" t="s">
        <v>235</v>
      </c>
      <c r="D167" s="116">
        <v>1</v>
      </c>
      <c r="E167" s="115" t="s">
        <v>236</v>
      </c>
      <c r="F167" s="185">
        <v>10000</v>
      </c>
      <c r="G167" s="28">
        <v>9</v>
      </c>
      <c r="H167" s="28">
        <v>29548.4</v>
      </c>
      <c r="I167" s="25" t="e">
        <f>#REF!*#REF!</f>
        <v>#REF!</v>
      </c>
      <c r="J167" s="14" t="e">
        <f>(#REF!-#REF!)/#REF!</f>
        <v>#REF!</v>
      </c>
      <c r="K167" s="27">
        <f>ROUNDUP(G167/6*8,0)</f>
        <v>12</v>
      </c>
      <c r="L167" s="27">
        <f>K167*F167</f>
        <v>120000</v>
      </c>
      <c r="N167" s="6">
        <v>12</v>
      </c>
      <c r="O167" s="6">
        <v>120000</v>
      </c>
    </row>
    <row r="168" spans="1:15" ht="12.75">
      <c r="A168" s="190"/>
      <c r="B168" s="256"/>
      <c r="C168" s="257"/>
      <c r="D168" s="114">
        <v>2</v>
      </c>
      <c r="E168" s="115" t="s">
        <v>237</v>
      </c>
      <c r="F168" s="185">
        <v>10000</v>
      </c>
      <c r="G168" s="28">
        <v>1</v>
      </c>
      <c r="H168" s="28">
        <v>10000</v>
      </c>
      <c r="I168" s="25" t="e">
        <f>#REF!*#REF!</f>
        <v>#REF!</v>
      </c>
      <c r="J168" s="14" t="e">
        <f>(#REF!-#REF!)/#REF!</f>
        <v>#REF!</v>
      </c>
      <c r="K168" s="27">
        <f>ROUNDUP(G168/6*8,0)</f>
        <v>2</v>
      </c>
      <c r="L168" s="27">
        <f>K168*F168</f>
        <v>20000</v>
      </c>
      <c r="N168" s="6">
        <v>2</v>
      </c>
      <c r="O168" s="6">
        <v>20000</v>
      </c>
    </row>
    <row r="169" spans="1:15" ht="12.75">
      <c r="A169" s="191"/>
      <c r="B169" s="253"/>
      <c r="C169" s="255"/>
      <c r="D169" s="114">
        <v>3</v>
      </c>
      <c r="E169" s="119" t="s">
        <v>238</v>
      </c>
      <c r="F169" s="185">
        <v>10000</v>
      </c>
      <c r="G169" s="28">
        <v>8</v>
      </c>
      <c r="H169" s="28">
        <v>80000</v>
      </c>
      <c r="I169" s="25" t="e">
        <f>#REF!*#REF!</f>
        <v>#REF!</v>
      </c>
      <c r="J169" s="14" t="e">
        <f>(#REF!-#REF!)/#REF!</f>
        <v>#REF!</v>
      </c>
      <c r="K169" s="27">
        <f>ROUNDUP(G169/6*8,0)</f>
        <v>11</v>
      </c>
      <c r="L169" s="27">
        <f>K169*F169</f>
        <v>110000</v>
      </c>
      <c r="N169" s="6">
        <v>11</v>
      </c>
      <c r="O169" s="6">
        <v>110000</v>
      </c>
    </row>
    <row r="170" spans="1:16" ht="12.75">
      <c r="A170" s="244"/>
      <c r="B170" s="245"/>
      <c r="C170" s="245"/>
      <c r="D170" s="245"/>
      <c r="E170" s="245"/>
      <c r="F170" s="138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1:15" ht="63.75">
      <c r="A171" s="60" t="s">
        <v>239</v>
      </c>
      <c r="B171" s="120" t="s">
        <v>240</v>
      </c>
      <c r="C171" s="246" t="s">
        <v>241</v>
      </c>
      <c r="D171" s="246"/>
      <c r="E171" s="247"/>
      <c r="F171" s="185">
        <v>10000</v>
      </c>
      <c r="G171" s="28">
        <v>0</v>
      </c>
      <c r="H171" s="28">
        <v>10000</v>
      </c>
      <c r="I171" s="25" t="e">
        <f>#REF!*#REF!</f>
        <v>#REF!</v>
      </c>
      <c r="J171" s="14" t="e">
        <f>(#REF!-#REF!)/#REF!</f>
        <v>#REF!</v>
      </c>
      <c r="K171" s="27">
        <v>1</v>
      </c>
      <c r="L171" s="27">
        <f>K171*F171</f>
        <v>10000</v>
      </c>
      <c r="N171" s="6">
        <v>1</v>
      </c>
      <c r="O171" s="6">
        <v>10000</v>
      </c>
    </row>
    <row r="172" spans="1:16" ht="12.75">
      <c r="A172" s="222"/>
      <c r="B172" s="223"/>
      <c r="C172" s="223"/>
      <c r="D172" s="223"/>
      <c r="E172" s="223"/>
      <c r="F172" s="138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1:15" ht="76.5">
      <c r="A173" s="60" t="s">
        <v>242</v>
      </c>
      <c r="B173" s="120" t="s">
        <v>243</v>
      </c>
      <c r="C173" s="246" t="s">
        <v>244</v>
      </c>
      <c r="D173" s="246"/>
      <c r="E173" s="247"/>
      <c r="F173" s="185">
        <v>10000</v>
      </c>
      <c r="G173" s="28">
        <v>12</v>
      </c>
      <c r="H173" s="28">
        <v>120000</v>
      </c>
      <c r="I173" s="25" t="e">
        <f>#REF!*#REF!</f>
        <v>#REF!</v>
      </c>
      <c r="J173" s="14" t="e">
        <f>(#REF!-#REF!)/#REF!</f>
        <v>#REF!</v>
      </c>
      <c r="K173" s="27">
        <f>ROUNDUP(G173/6*8,0)</f>
        <v>16</v>
      </c>
      <c r="L173" s="27">
        <f>K173*F173</f>
        <v>160000</v>
      </c>
      <c r="N173" s="6">
        <v>16</v>
      </c>
      <c r="O173" s="6">
        <v>160000</v>
      </c>
    </row>
    <row r="174" spans="1:16" ht="12.75">
      <c r="A174" s="244"/>
      <c r="B174" s="245"/>
      <c r="C174" s="245"/>
      <c r="D174" s="245"/>
      <c r="E174" s="245"/>
      <c r="F174" s="138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1:16" ht="12.75">
      <c r="A175" s="60" t="s">
        <v>245</v>
      </c>
      <c r="B175" s="248" t="s">
        <v>246</v>
      </c>
      <c r="C175" s="249"/>
      <c r="D175" s="121">
        <v>1</v>
      </c>
      <c r="E175" s="122" t="s">
        <v>247</v>
      </c>
      <c r="F175" s="185">
        <v>1596</v>
      </c>
      <c r="G175" s="25">
        <v>0</v>
      </c>
      <c r="H175" s="25"/>
      <c r="I175" s="25" t="e">
        <f>#REF!*#REF!</f>
        <v>#REF!</v>
      </c>
      <c r="J175" s="14"/>
      <c r="K175" s="27">
        <v>133</v>
      </c>
      <c r="L175" s="27">
        <f>K175*F175</f>
        <v>212268</v>
      </c>
      <c r="M175" s="54">
        <v>200</v>
      </c>
      <c r="N175" s="6">
        <v>133</v>
      </c>
      <c r="O175" s="6">
        <v>212268</v>
      </c>
      <c r="P175" s="6">
        <f>M175/12*8</f>
        <v>133.33333333333334</v>
      </c>
    </row>
    <row r="176" spans="9:13" ht="12.75">
      <c r="I176" s="125"/>
      <c r="J176" s="7"/>
      <c r="K176" s="7"/>
      <c r="L176" s="125"/>
      <c r="M176" s="7"/>
    </row>
    <row r="177" spans="1:13" ht="12.75">
      <c r="A177" s="6"/>
      <c r="B177" s="6"/>
      <c r="E177" s="6"/>
      <c r="I177" s="126"/>
      <c r="J177" s="7"/>
      <c r="K177" s="7"/>
      <c r="L177" s="126"/>
      <c r="M177" s="7"/>
    </row>
    <row r="178" spans="1:13" ht="12.75">
      <c r="A178" s="6"/>
      <c r="B178" s="6"/>
      <c r="E178" s="6"/>
      <c r="I178" s="127"/>
      <c r="J178" s="7"/>
      <c r="K178" s="7"/>
      <c r="L178" s="7"/>
      <c r="M178" s="7"/>
    </row>
    <row r="179" spans="9:13" ht="12.75">
      <c r="I179" s="7"/>
      <c r="J179" s="7"/>
      <c r="K179" s="7"/>
      <c r="L179" s="7"/>
      <c r="M179" s="7"/>
    </row>
  </sheetData>
  <sheetProtection/>
  <mergeCells count="117">
    <mergeCell ref="B163:E163"/>
    <mergeCell ref="A164:A165"/>
    <mergeCell ref="B164:B165"/>
    <mergeCell ref="C164:C165"/>
    <mergeCell ref="A167:A169"/>
    <mergeCell ref="B167:B169"/>
    <mergeCell ref="C167:C169"/>
    <mergeCell ref="A170:E170"/>
    <mergeCell ref="C171:E171"/>
    <mergeCell ref="A172:E172"/>
    <mergeCell ref="C173:E173"/>
    <mergeCell ref="A174:E174"/>
    <mergeCell ref="B175:C175"/>
    <mergeCell ref="B141:E141"/>
    <mergeCell ref="A142:A144"/>
    <mergeCell ref="B142:C144"/>
    <mergeCell ref="A145:E145"/>
    <mergeCell ref="A146:A154"/>
    <mergeCell ref="B146:C154"/>
    <mergeCell ref="B155:E155"/>
    <mergeCell ref="A156:A158"/>
    <mergeCell ref="B156:C158"/>
    <mergeCell ref="B159:E159"/>
    <mergeCell ref="A160:A162"/>
    <mergeCell ref="B160:C162"/>
    <mergeCell ref="A123:A129"/>
    <mergeCell ref="B123:B129"/>
    <mergeCell ref="C123:C129"/>
    <mergeCell ref="B130:E130"/>
    <mergeCell ref="B132:E132"/>
    <mergeCell ref="B133:E133"/>
    <mergeCell ref="B134:E134"/>
    <mergeCell ref="B135:E135"/>
    <mergeCell ref="B136:E136"/>
    <mergeCell ref="B137:E137"/>
    <mergeCell ref="B138:E138"/>
    <mergeCell ref="A139:A140"/>
    <mergeCell ref="B139:C140"/>
    <mergeCell ref="A108:A109"/>
    <mergeCell ref="B108:B109"/>
    <mergeCell ref="C108:C109"/>
    <mergeCell ref="B112:E112"/>
    <mergeCell ref="B113:C113"/>
    <mergeCell ref="D113:E114"/>
    <mergeCell ref="B114:C114"/>
    <mergeCell ref="B115:E115"/>
    <mergeCell ref="A116:E116"/>
    <mergeCell ref="A117:A121"/>
    <mergeCell ref="B117:B121"/>
    <mergeCell ref="C117:C121"/>
    <mergeCell ref="A122:E122"/>
    <mergeCell ref="A88:A90"/>
    <mergeCell ref="B88:B90"/>
    <mergeCell ref="C88:C90"/>
    <mergeCell ref="B93:E93"/>
    <mergeCell ref="A94:A97"/>
    <mergeCell ref="B94:B97"/>
    <mergeCell ref="C94:C97"/>
    <mergeCell ref="A99:A100"/>
    <mergeCell ref="B99:B100"/>
    <mergeCell ref="C99:C100"/>
    <mergeCell ref="A104:A106"/>
    <mergeCell ref="B104:B106"/>
    <mergeCell ref="C104:C106"/>
    <mergeCell ref="C64:E64"/>
    <mergeCell ref="B67:E67"/>
    <mergeCell ref="A68:A71"/>
    <mergeCell ref="B68:B71"/>
    <mergeCell ref="C68:C71"/>
    <mergeCell ref="A73:A75"/>
    <mergeCell ref="B73:B75"/>
    <mergeCell ref="C73:C75"/>
    <mergeCell ref="A77:A79"/>
    <mergeCell ref="B77:B79"/>
    <mergeCell ref="C77:C79"/>
    <mergeCell ref="A83:A86"/>
    <mergeCell ref="B83:B86"/>
    <mergeCell ref="C83:C86"/>
    <mergeCell ref="A39:A40"/>
    <mergeCell ref="B39:B40"/>
    <mergeCell ref="C39:C40"/>
    <mergeCell ref="B41:E41"/>
    <mergeCell ref="A43:A48"/>
    <mergeCell ref="B43:B48"/>
    <mergeCell ref="C43:C48"/>
    <mergeCell ref="A50:A51"/>
    <mergeCell ref="B50:B51"/>
    <mergeCell ref="C50:C51"/>
    <mergeCell ref="A53:A56"/>
    <mergeCell ref="B53:B56"/>
    <mergeCell ref="C53:C56"/>
    <mergeCell ref="A36:A37"/>
    <mergeCell ref="B36:B37"/>
    <mergeCell ref="C36:C37"/>
    <mergeCell ref="A23:A25"/>
    <mergeCell ref="B23:B25"/>
    <mergeCell ref="C23:C25"/>
    <mergeCell ref="B26:E26"/>
    <mergeCell ref="A27:A29"/>
    <mergeCell ref="B27:B29"/>
    <mergeCell ref="C27:C29"/>
    <mergeCell ref="B9:B12"/>
    <mergeCell ref="C9:C12"/>
    <mergeCell ref="B30:E30"/>
    <mergeCell ref="A31:A34"/>
    <mergeCell ref="B31:B34"/>
    <mergeCell ref="C31:C34"/>
    <mergeCell ref="A4:P4"/>
    <mergeCell ref="A3:P3"/>
    <mergeCell ref="A14:A18"/>
    <mergeCell ref="B14:B18"/>
    <mergeCell ref="C14:C18"/>
    <mergeCell ref="A20:A21"/>
    <mergeCell ref="B20:B21"/>
    <mergeCell ref="C20:C21"/>
    <mergeCell ref="B8:E8"/>
    <mergeCell ref="A9:A12"/>
  </mergeCells>
  <printOptions/>
  <pageMargins left="0.7" right="0.7" top="0.75" bottom="0.75" header="0.3" footer="0.3"/>
  <pageSetup horizontalDpi="600" verticalDpi="600" orientation="portrait" paperSize="9" scale="61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G5" sqref="G5"/>
    </sheetView>
  </sheetViews>
  <sheetFormatPr defaultColWidth="9.140625" defaultRowHeight="15"/>
  <cols>
    <col min="1" max="1" width="8.28125" style="172" customWidth="1"/>
    <col min="2" max="2" width="16.28125" style="0" customWidth="1"/>
    <col min="3" max="3" width="22.8515625" style="0" customWidth="1"/>
    <col min="4" max="4" width="13.57421875" style="172" customWidth="1"/>
    <col min="5" max="5" width="35.57421875" style="0" customWidth="1"/>
    <col min="6" max="6" width="40.00390625" style="0" customWidth="1"/>
    <col min="7" max="7" width="31.57421875" style="0" customWidth="1"/>
  </cols>
  <sheetData>
    <row r="1" spans="1:6" s="6" customFormat="1" ht="15.75">
      <c r="A1" s="183" t="s">
        <v>255</v>
      </c>
      <c r="B1" s="124"/>
      <c r="D1" s="174"/>
      <c r="E1" s="12"/>
      <c r="F1" s="13"/>
    </row>
    <row r="2" spans="1:6" s="6" customFormat="1" ht="12.75">
      <c r="A2" s="159"/>
      <c r="B2" s="11"/>
      <c r="D2" s="174"/>
      <c r="E2" s="12"/>
      <c r="F2" s="13"/>
    </row>
    <row r="3" spans="1:7" s="6" customFormat="1" ht="24" customHeight="1">
      <c r="A3" s="284" t="s">
        <v>337</v>
      </c>
      <c r="B3" s="285"/>
      <c r="C3" s="285"/>
      <c r="D3" s="285"/>
      <c r="E3" s="285"/>
      <c r="F3" s="285"/>
      <c r="G3" s="285"/>
    </row>
    <row r="4" spans="1:7" s="6" customFormat="1" ht="39.75" customHeight="1">
      <c r="A4" s="286" t="s">
        <v>253</v>
      </c>
      <c r="B4" s="287"/>
      <c r="C4" s="287"/>
      <c r="D4" s="287"/>
      <c r="E4" s="287"/>
      <c r="F4" s="287"/>
      <c r="G4" s="288"/>
    </row>
    <row r="5" spans="1:7" ht="101.25" customHeight="1">
      <c r="A5" s="173" t="s">
        <v>0</v>
      </c>
      <c r="B5" s="173" t="s">
        <v>1</v>
      </c>
      <c r="C5" s="173" t="s">
        <v>2</v>
      </c>
      <c r="D5" s="173" t="s">
        <v>3</v>
      </c>
      <c r="E5" s="173" t="s">
        <v>4</v>
      </c>
      <c r="F5" s="173" t="s">
        <v>256</v>
      </c>
      <c r="G5" s="173" t="s">
        <v>338</v>
      </c>
    </row>
    <row r="6" spans="1:7" ht="15.75">
      <c r="A6" s="160" t="s">
        <v>257</v>
      </c>
      <c r="B6" s="266" t="s">
        <v>258</v>
      </c>
      <c r="C6" s="267"/>
      <c r="D6" s="267"/>
      <c r="E6" s="267"/>
      <c r="F6" s="268"/>
      <c r="G6" s="182"/>
    </row>
    <row r="7" spans="1:7" ht="26.25">
      <c r="A7" s="269" t="s">
        <v>259</v>
      </c>
      <c r="B7" s="262" t="s">
        <v>260</v>
      </c>
      <c r="C7" s="141"/>
      <c r="D7" s="175"/>
      <c r="E7" s="272" t="s">
        <v>261</v>
      </c>
      <c r="F7" s="142" t="s">
        <v>262</v>
      </c>
      <c r="G7" s="260">
        <v>28</v>
      </c>
    </row>
    <row r="8" spans="1:7" ht="39">
      <c r="A8" s="270"/>
      <c r="B8" s="263"/>
      <c r="C8" s="143"/>
      <c r="D8" s="176"/>
      <c r="E8" s="273"/>
      <c r="F8" s="142" t="s">
        <v>263</v>
      </c>
      <c r="G8" s="260"/>
    </row>
    <row r="9" spans="1:7" ht="38.25">
      <c r="A9" s="271"/>
      <c r="B9" s="264"/>
      <c r="C9" s="144"/>
      <c r="D9" s="177"/>
      <c r="E9" s="274"/>
      <c r="F9" s="132" t="s">
        <v>264</v>
      </c>
      <c r="G9" s="260"/>
    </row>
    <row r="10" spans="1:6" ht="15">
      <c r="A10" s="219" t="s">
        <v>265</v>
      </c>
      <c r="B10" s="275"/>
      <c r="C10" s="275"/>
      <c r="D10" s="275"/>
      <c r="E10" s="275"/>
      <c r="F10" s="275"/>
    </row>
    <row r="11" spans="1:7" ht="7.5" customHeight="1">
      <c r="A11" s="161"/>
      <c r="B11" s="145"/>
      <c r="C11" s="146"/>
      <c r="D11" s="178"/>
      <c r="E11" s="146"/>
      <c r="F11" s="147"/>
      <c r="G11" s="147"/>
    </row>
    <row r="12" spans="1:7" ht="15.75">
      <c r="A12" s="162" t="s">
        <v>266</v>
      </c>
      <c r="B12" s="266" t="s">
        <v>267</v>
      </c>
      <c r="C12" s="267"/>
      <c r="D12" s="267"/>
      <c r="E12" s="267"/>
      <c r="F12" s="268"/>
      <c r="G12" s="182"/>
    </row>
    <row r="13" spans="1:7" ht="15">
      <c r="A13" s="278" t="s">
        <v>268</v>
      </c>
      <c r="B13" s="281" t="s">
        <v>269</v>
      </c>
      <c r="C13" s="276" t="s">
        <v>270</v>
      </c>
      <c r="D13" s="179">
        <v>1</v>
      </c>
      <c r="E13" s="148" t="s">
        <v>271</v>
      </c>
      <c r="F13" s="192" t="s">
        <v>272</v>
      </c>
      <c r="G13" s="261" t="s">
        <v>333</v>
      </c>
    </row>
    <row r="14" spans="1:7" ht="19.5" customHeight="1">
      <c r="A14" s="279"/>
      <c r="B14" s="259"/>
      <c r="C14" s="265"/>
      <c r="D14" s="179">
        <v>2</v>
      </c>
      <c r="E14" s="148" t="s">
        <v>273</v>
      </c>
      <c r="F14" s="193"/>
      <c r="G14" s="261"/>
    </row>
    <row r="15" spans="1:7" ht="15">
      <c r="A15" s="280"/>
      <c r="B15" s="259"/>
      <c r="C15" s="277"/>
      <c r="D15" s="179">
        <v>3</v>
      </c>
      <c r="E15" s="149" t="s">
        <v>274</v>
      </c>
      <c r="F15" s="193"/>
      <c r="G15" s="261"/>
    </row>
    <row r="16" spans="1:7" ht="6.75" customHeight="1">
      <c r="A16" s="163"/>
      <c r="B16" s="259"/>
      <c r="C16" s="150"/>
      <c r="D16" s="180"/>
      <c r="E16" s="150"/>
      <c r="F16" s="193"/>
      <c r="G16" s="261"/>
    </row>
    <row r="17" spans="1:7" ht="23.25" customHeight="1">
      <c r="A17" s="164" t="s">
        <v>275</v>
      </c>
      <c r="B17" s="259"/>
      <c r="C17" s="132" t="s">
        <v>276</v>
      </c>
      <c r="D17" s="177">
        <v>1</v>
      </c>
      <c r="E17" s="148" t="s">
        <v>277</v>
      </c>
      <c r="F17" s="193"/>
      <c r="G17" s="261"/>
    </row>
    <row r="18" spans="1:7" ht="6.75" customHeight="1">
      <c r="A18" s="163"/>
      <c r="B18" s="259"/>
      <c r="C18" s="150"/>
      <c r="D18" s="180"/>
      <c r="E18" s="150"/>
      <c r="F18" s="193"/>
      <c r="G18" s="261"/>
    </row>
    <row r="19" spans="1:7" ht="25.5">
      <c r="A19" s="278" t="s">
        <v>278</v>
      </c>
      <c r="B19" s="259"/>
      <c r="C19" s="276" t="s">
        <v>279</v>
      </c>
      <c r="D19" s="179">
        <v>1</v>
      </c>
      <c r="E19" s="132" t="s">
        <v>280</v>
      </c>
      <c r="F19" s="193"/>
      <c r="G19" s="261"/>
    </row>
    <row r="20" spans="1:7" ht="15">
      <c r="A20" s="279"/>
      <c r="B20" s="259"/>
      <c r="C20" s="265"/>
      <c r="D20" s="179">
        <v>2</v>
      </c>
      <c r="E20" s="132" t="s">
        <v>281</v>
      </c>
      <c r="F20" s="193"/>
      <c r="G20" s="261"/>
    </row>
    <row r="21" spans="1:7" ht="25.5">
      <c r="A21" s="279"/>
      <c r="B21" s="259"/>
      <c r="C21" s="265"/>
      <c r="D21" s="179">
        <v>3</v>
      </c>
      <c r="E21" s="132" t="s">
        <v>282</v>
      </c>
      <c r="F21" s="193"/>
      <c r="G21" s="261"/>
    </row>
    <row r="22" spans="1:7" ht="15">
      <c r="A22" s="279"/>
      <c r="B22" s="259"/>
      <c r="C22" s="265"/>
      <c r="D22" s="179">
        <v>4</v>
      </c>
      <c r="E22" s="132" t="s">
        <v>283</v>
      </c>
      <c r="F22" s="193"/>
      <c r="G22" s="261"/>
    </row>
    <row r="23" spans="1:7" ht="15">
      <c r="A23" s="280"/>
      <c r="B23" s="259"/>
      <c r="C23" s="277"/>
      <c r="D23" s="179">
        <v>5</v>
      </c>
      <c r="E23" s="148" t="s">
        <v>284</v>
      </c>
      <c r="F23" s="193"/>
      <c r="G23" s="261"/>
    </row>
    <row r="24" spans="1:7" ht="6.75" customHeight="1">
      <c r="A24" s="163"/>
      <c r="B24" s="259"/>
      <c r="C24" s="151"/>
      <c r="D24" s="180"/>
      <c r="E24" s="151"/>
      <c r="F24" s="193"/>
      <c r="G24" s="261"/>
    </row>
    <row r="25" spans="1:7" ht="25.5">
      <c r="A25" s="164" t="s">
        <v>285</v>
      </c>
      <c r="B25" s="259"/>
      <c r="C25" s="132" t="s">
        <v>286</v>
      </c>
      <c r="D25" s="177">
        <v>1</v>
      </c>
      <c r="E25" s="144"/>
      <c r="F25" s="193"/>
      <c r="G25" s="261"/>
    </row>
    <row r="26" spans="1:7" ht="6" customHeight="1">
      <c r="A26" s="163"/>
      <c r="B26" s="259"/>
      <c r="C26" s="150"/>
      <c r="D26" s="180"/>
      <c r="E26" s="151"/>
      <c r="F26" s="193"/>
      <c r="G26" s="261"/>
    </row>
    <row r="27" spans="1:7" ht="38.25">
      <c r="A27" s="164" t="s">
        <v>287</v>
      </c>
      <c r="B27" s="259"/>
      <c r="C27" s="132" t="s">
        <v>288</v>
      </c>
      <c r="D27" s="177">
        <v>1</v>
      </c>
      <c r="E27" s="144"/>
      <c r="F27" s="193"/>
      <c r="G27" s="261"/>
    </row>
    <row r="28" spans="1:7" ht="5.25" customHeight="1">
      <c r="A28" s="163"/>
      <c r="B28" s="259"/>
      <c r="C28" s="150"/>
      <c r="D28" s="180"/>
      <c r="E28" s="151"/>
      <c r="F28" s="193"/>
      <c r="G28" s="261"/>
    </row>
    <row r="29" spans="1:7" ht="15">
      <c r="A29" s="278" t="s">
        <v>289</v>
      </c>
      <c r="B29" s="259"/>
      <c r="C29" s="276" t="s">
        <v>290</v>
      </c>
      <c r="D29" s="179">
        <v>1</v>
      </c>
      <c r="E29" s="148" t="s">
        <v>291</v>
      </c>
      <c r="F29" s="193"/>
      <c r="G29" s="261"/>
    </row>
    <row r="30" spans="1:7" ht="15">
      <c r="A30" s="279"/>
      <c r="B30" s="259"/>
      <c r="C30" s="265"/>
      <c r="D30" s="179">
        <v>2</v>
      </c>
      <c r="E30" s="148" t="s">
        <v>292</v>
      </c>
      <c r="F30" s="193"/>
      <c r="G30" s="261"/>
    </row>
    <row r="31" spans="1:7" ht="15">
      <c r="A31" s="279"/>
      <c r="B31" s="259"/>
      <c r="C31" s="265"/>
      <c r="D31" s="179">
        <v>3</v>
      </c>
      <c r="E31" s="148" t="s">
        <v>293</v>
      </c>
      <c r="F31" s="193"/>
      <c r="G31" s="261"/>
    </row>
    <row r="32" spans="1:7" ht="15">
      <c r="A32" s="279"/>
      <c r="B32" s="259"/>
      <c r="C32" s="265"/>
      <c r="D32" s="175">
        <v>4</v>
      </c>
      <c r="E32" s="152" t="s">
        <v>274</v>
      </c>
      <c r="F32" s="193"/>
      <c r="G32" s="261"/>
    </row>
    <row r="33" spans="1:7" ht="4.5" customHeight="1">
      <c r="A33" s="165"/>
      <c r="B33" s="153"/>
      <c r="C33" s="146"/>
      <c r="D33" s="178"/>
      <c r="E33" s="146"/>
      <c r="F33" s="154"/>
      <c r="G33" s="147"/>
    </row>
    <row r="34" spans="1:7" ht="27" customHeight="1">
      <c r="A34" s="166" t="s">
        <v>294</v>
      </c>
      <c r="B34" s="259" t="s">
        <v>295</v>
      </c>
      <c r="C34" s="148" t="s">
        <v>296</v>
      </c>
      <c r="D34" s="177">
        <v>1</v>
      </c>
      <c r="E34" s="131" t="s">
        <v>297</v>
      </c>
      <c r="F34" s="193" t="s">
        <v>272</v>
      </c>
      <c r="G34" s="262" t="s">
        <v>332</v>
      </c>
    </row>
    <row r="35" spans="1:7" ht="6" customHeight="1">
      <c r="A35" s="167"/>
      <c r="B35" s="259"/>
      <c r="C35" s="150"/>
      <c r="D35" s="180"/>
      <c r="E35" s="150"/>
      <c r="F35" s="193"/>
      <c r="G35" s="263"/>
    </row>
    <row r="36" spans="1:7" ht="15">
      <c r="A36" s="278" t="s">
        <v>298</v>
      </c>
      <c r="B36" s="259"/>
      <c r="C36" s="276" t="s">
        <v>299</v>
      </c>
      <c r="D36" s="177">
        <v>1</v>
      </c>
      <c r="E36" s="148" t="s">
        <v>297</v>
      </c>
      <c r="F36" s="193"/>
      <c r="G36" s="263"/>
    </row>
    <row r="37" spans="1:7" ht="15">
      <c r="A37" s="280"/>
      <c r="B37" s="259"/>
      <c r="C37" s="277"/>
      <c r="D37" s="177">
        <v>2</v>
      </c>
      <c r="E37" s="148" t="s">
        <v>300</v>
      </c>
      <c r="F37" s="193"/>
      <c r="G37" s="263"/>
    </row>
    <row r="38" spans="1:7" ht="3.75" customHeight="1">
      <c r="A38" s="167"/>
      <c r="B38" s="259"/>
      <c r="C38" s="150"/>
      <c r="D38" s="180"/>
      <c r="E38" s="150"/>
      <c r="F38" s="193"/>
      <c r="G38" s="263"/>
    </row>
    <row r="39" spans="1:7" ht="15">
      <c r="A39" s="168" t="s">
        <v>301</v>
      </c>
      <c r="B39" s="259"/>
      <c r="C39" s="132" t="s">
        <v>302</v>
      </c>
      <c r="D39" s="177">
        <v>1</v>
      </c>
      <c r="E39" s="148" t="s">
        <v>303</v>
      </c>
      <c r="F39" s="193"/>
      <c r="G39" s="263"/>
    </row>
    <row r="40" spans="1:7" ht="3.75" customHeight="1">
      <c r="A40" s="167"/>
      <c r="B40" s="259"/>
      <c r="C40" s="150"/>
      <c r="D40" s="180"/>
      <c r="E40" s="150"/>
      <c r="F40" s="193"/>
      <c r="G40" s="263"/>
    </row>
    <row r="41" spans="1:7" ht="15">
      <c r="A41" s="168" t="s">
        <v>304</v>
      </c>
      <c r="B41" s="259"/>
      <c r="C41" s="155" t="s">
        <v>305</v>
      </c>
      <c r="D41" s="176">
        <v>1</v>
      </c>
      <c r="E41" s="152" t="s">
        <v>306</v>
      </c>
      <c r="F41" s="193"/>
      <c r="G41" s="264"/>
    </row>
    <row r="42" spans="1:7" ht="6" customHeight="1">
      <c r="A42" s="165"/>
      <c r="B42" s="153"/>
      <c r="C42" s="146"/>
      <c r="D42" s="178"/>
      <c r="E42" s="146"/>
      <c r="F42" s="154"/>
      <c r="G42" s="147"/>
    </row>
    <row r="43" spans="1:7" ht="15.75" customHeight="1">
      <c r="A43" s="289" t="s">
        <v>307</v>
      </c>
      <c r="B43" s="259" t="s">
        <v>308</v>
      </c>
      <c r="C43" s="265" t="s">
        <v>309</v>
      </c>
      <c r="D43" s="177">
        <v>1</v>
      </c>
      <c r="E43" s="148" t="s">
        <v>310</v>
      </c>
      <c r="F43" s="259" t="s">
        <v>334</v>
      </c>
      <c r="G43" s="276"/>
    </row>
    <row r="44" spans="1:7" ht="15">
      <c r="A44" s="289"/>
      <c r="B44" s="259"/>
      <c r="C44" s="265"/>
      <c r="D44" s="179">
        <v>2</v>
      </c>
      <c r="E44" s="148" t="s">
        <v>311</v>
      </c>
      <c r="F44" s="259"/>
      <c r="G44" s="265"/>
    </row>
    <row r="45" spans="1:7" ht="15">
      <c r="A45" s="289"/>
      <c r="B45" s="259"/>
      <c r="C45" s="265"/>
      <c r="D45" s="179">
        <v>3</v>
      </c>
      <c r="E45" s="148" t="s">
        <v>312</v>
      </c>
      <c r="F45" s="259"/>
      <c r="G45" s="265"/>
    </row>
    <row r="46" spans="1:7" ht="15">
      <c r="A46" s="289"/>
      <c r="B46" s="259"/>
      <c r="C46" s="265"/>
      <c r="D46" s="179">
        <v>4</v>
      </c>
      <c r="E46" s="148" t="s">
        <v>313</v>
      </c>
      <c r="F46" s="259"/>
      <c r="G46" s="265"/>
    </row>
    <row r="47" spans="1:7" ht="15">
      <c r="A47" s="289"/>
      <c r="B47" s="259"/>
      <c r="C47" s="265"/>
      <c r="D47" s="175">
        <v>5</v>
      </c>
      <c r="E47" s="152" t="s">
        <v>314</v>
      </c>
      <c r="F47" s="259"/>
      <c r="G47" s="277"/>
    </row>
    <row r="48" spans="1:7" ht="5.25" customHeight="1">
      <c r="A48" s="161"/>
      <c r="B48" s="153"/>
      <c r="C48" s="146"/>
      <c r="D48" s="178"/>
      <c r="E48" s="146"/>
      <c r="F48" s="156"/>
      <c r="G48" s="147"/>
    </row>
    <row r="49" spans="1:7" ht="15.75">
      <c r="A49" s="162" t="s">
        <v>315</v>
      </c>
      <c r="B49" s="266" t="s">
        <v>316</v>
      </c>
      <c r="C49" s="267"/>
      <c r="D49" s="267"/>
      <c r="E49" s="267"/>
      <c r="F49" s="268"/>
      <c r="G49" s="182"/>
    </row>
    <row r="50" spans="1:7" ht="15">
      <c r="A50" s="282" t="s">
        <v>317</v>
      </c>
      <c r="B50" s="281" t="s">
        <v>318</v>
      </c>
      <c r="C50" s="192" t="s">
        <v>319</v>
      </c>
      <c r="D50" s="169">
        <v>1</v>
      </c>
      <c r="E50" s="99" t="s">
        <v>320</v>
      </c>
      <c r="F50" s="211" t="s">
        <v>321</v>
      </c>
      <c r="G50" s="258" t="s">
        <v>336</v>
      </c>
    </row>
    <row r="51" spans="1:7" ht="15">
      <c r="A51" s="282"/>
      <c r="B51" s="259"/>
      <c r="C51" s="194"/>
      <c r="D51" s="169">
        <v>2</v>
      </c>
      <c r="E51" s="99" t="s">
        <v>322</v>
      </c>
      <c r="F51" s="211"/>
      <c r="G51" s="258"/>
    </row>
    <row r="52" spans="1:7" ht="3.75" customHeight="1">
      <c r="A52" s="167"/>
      <c r="B52" s="259"/>
      <c r="C52" s="150"/>
      <c r="D52" s="180"/>
      <c r="E52" s="150"/>
      <c r="F52" s="211"/>
      <c r="G52" s="258"/>
    </row>
    <row r="53" spans="1:7" ht="15">
      <c r="A53" s="170" t="s">
        <v>323</v>
      </c>
      <c r="B53" s="259"/>
      <c r="C53" s="99" t="s">
        <v>324</v>
      </c>
      <c r="D53" s="169">
        <v>1</v>
      </c>
      <c r="E53" s="99" t="s">
        <v>325</v>
      </c>
      <c r="F53" s="211"/>
      <c r="G53" s="258"/>
    </row>
    <row r="54" spans="1:7" ht="5.25" customHeight="1">
      <c r="A54" s="167"/>
      <c r="B54" s="259"/>
      <c r="C54" s="150"/>
      <c r="D54" s="180"/>
      <c r="E54" s="150"/>
      <c r="F54" s="211"/>
      <c r="G54" s="258"/>
    </row>
    <row r="55" spans="1:7" ht="15">
      <c r="A55" s="170" t="s">
        <v>326</v>
      </c>
      <c r="B55" s="259"/>
      <c r="C55" s="99" t="s">
        <v>327</v>
      </c>
      <c r="D55" s="169">
        <v>1</v>
      </c>
      <c r="E55" s="99" t="s">
        <v>328</v>
      </c>
      <c r="F55" s="211"/>
      <c r="G55" s="258"/>
    </row>
    <row r="56" spans="1:7" ht="4.5" customHeight="1">
      <c r="A56" s="167"/>
      <c r="B56" s="259"/>
      <c r="C56" s="150"/>
      <c r="D56" s="180"/>
      <c r="E56" s="150"/>
      <c r="F56" s="211"/>
      <c r="G56" s="258"/>
    </row>
    <row r="57" spans="1:7" ht="18" customHeight="1">
      <c r="A57" s="171" t="s">
        <v>329</v>
      </c>
      <c r="B57" s="283"/>
      <c r="C57" s="99" t="s">
        <v>330</v>
      </c>
      <c r="D57" s="169">
        <v>1</v>
      </c>
      <c r="E57" s="99" t="s">
        <v>331</v>
      </c>
      <c r="F57" s="211"/>
      <c r="G57" s="258"/>
    </row>
    <row r="58" spans="1:7" ht="3" customHeight="1">
      <c r="A58" s="140"/>
      <c r="B58" s="157"/>
      <c r="C58" s="158"/>
      <c r="D58" s="140"/>
      <c r="E58" s="158"/>
      <c r="F58" s="158"/>
      <c r="G58" s="181" t="s">
        <v>335</v>
      </c>
    </row>
  </sheetData>
  <sheetProtection/>
  <mergeCells count="34">
    <mergeCell ref="A3:G3"/>
    <mergeCell ref="A4:G4"/>
    <mergeCell ref="A36:A37"/>
    <mergeCell ref="C36:C37"/>
    <mergeCell ref="A43:A47"/>
    <mergeCell ref="A19:A23"/>
    <mergeCell ref="C19:C23"/>
    <mergeCell ref="A29:A32"/>
    <mergeCell ref="C29:C32"/>
    <mergeCell ref="B49:F49"/>
    <mergeCell ref="A50:A51"/>
    <mergeCell ref="B50:B57"/>
    <mergeCell ref="C50:C51"/>
    <mergeCell ref="F50:F57"/>
    <mergeCell ref="B6:F6"/>
    <mergeCell ref="A7:A9"/>
    <mergeCell ref="B7:B9"/>
    <mergeCell ref="E7:E9"/>
    <mergeCell ref="A10:F10"/>
    <mergeCell ref="G43:G47"/>
    <mergeCell ref="F43:F47"/>
    <mergeCell ref="B12:F12"/>
    <mergeCell ref="A13:A15"/>
    <mergeCell ref="B13:B32"/>
    <mergeCell ref="G50:G57"/>
    <mergeCell ref="B34:B41"/>
    <mergeCell ref="F34:F41"/>
    <mergeCell ref="G7:G9"/>
    <mergeCell ref="G13:G32"/>
    <mergeCell ref="G34:G41"/>
    <mergeCell ref="B43:B47"/>
    <mergeCell ref="C43:C47"/>
    <mergeCell ref="C13:C15"/>
    <mergeCell ref="F13:F32"/>
  </mergeCells>
  <printOptions/>
  <pageMargins left="0.7" right="0.7" top="0.75" bottom="0.75" header="0.3" footer="0.3"/>
  <pageSetup horizontalDpi="600" verticalDpi="600" orientation="landscape" paperSize="9" scale="73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Йорданка Петрова Вълчева-Станкова</dc:creator>
  <cp:keywords/>
  <dc:description/>
  <cp:lastModifiedBy>nhif</cp:lastModifiedBy>
  <cp:lastPrinted>2015-02-24T09:29:13Z</cp:lastPrinted>
  <dcterms:created xsi:type="dcterms:W3CDTF">2015-02-17T15:32:04Z</dcterms:created>
  <dcterms:modified xsi:type="dcterms:W3CDTF">2015-03-04T08:04:37Z</dcterms:modified>
  <cp:category/>
  <cp:version/>
  <cp:contentType/>
  <cp:contentStatus/>
</cp:coreProperties>
</file>